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Чек-лист" sheetId="2" state="visible" r:id="rId2"/>
    <sheet xmlns:r="http://schemas.openxmlformats.org/officeDocument/2006/relationships" name="Сводка" sheetId="3" state="visible" r:id="rId3"/>
    <sheet xmlns:r="http://schemas.openxmlformats.org/officeDocument/2006/relationships" name="Справочники" sheetId="4" state="hidden" r:id="rId4"/>
  </sheets>
  <definedNames>
    <definedName name="_xlnm._FilterDatabase" localSheetId="1" hidden="1">'Чек-лист'!$A$1:$R$41</definedName>
    <definedName name="_xlnm.Print_Titles" localSheetId="1">'Чек-лист'!$1:$1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  <font>
      <b val="1"/>
      <sz val="12"/>
    </font>
    <font>
      <i val="1"/>
    </font>
    <font>
      <b val="1"/>
      <sz val="16"/>
    </font>
    <font>
      <sz val="11"/>
    </font>
  </fonts>
  <fills count="3">
    <fill>
      <patternFill/>
    </fill>
    <fill>
      <patternFill patternType="gray125"/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49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164" fontId="0" fillId="0" borderId="0" pivotButton="0" quotePrefix="0" xfId="0"/>
    <xf numFmtId="9" fontId="0" fillId="0" borderId="0" pivotButton="0" quotePrefix="0" xfId="0"/>
    <xf numFmtId="164" fontId="2" fillId="0" borderId="0" pivotButton="0" quotePrefix="0" xfId="0"/>
    <xf numFmtId="9" fontId="2" fillId="0" borderId="0" pivotButton="0" quotePrefix="0" xfId="0"/>
    <xf numFmtId="0" fontId="4" fillId="0" borderId="0" pivotButton="0" quotePrefix="0" xfId="0"/>
    <xf numFmtId="0" fontId="1" fillId="2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FFFFFF"/>
      </font>
      <fill>
        <patternFill patternType="solid">
          <fgColor rgb="00DC2626"/>
        </patternFill>
      </fill>
    </dxf>
    <dxf>
      <font>
        <b val="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7"/>
  <sheetViews>
    <sheetView workbookViewId="0">
      <selection activeCell="A1" sqref="A1"/>
    </sheetView>
  </sheetViews>
  <sheetFormatPr baseColWidth="8" defaultRowHeight="15"/>
  <cols>
    <col width="112" customWidth="1" min="1" max="1"/>
    <col width="20" customWidth="1" min="2" max="2"/>
  </cols>
  <sheetData>
    <row r="1">
      <c r="A1" s="1" t="inlineStr">
        <is>
          <t>Экспресс-чек-лист аудита производственной системы</t>
        </is>
      </c>
    </row>
    <row r="2">
      <c r="A2" s="2" t="inlineStr">
        <is>
          <t>Версия 3.0 · 21.10.2026 · AntiManager</t>
        </is>
      </c>
    </row>
    <row r="4">
      <c r="A4" s="3" t="inlineStr">
        <is>
          <t>Назначение</t>
        </is>
      </c>
    </row>
    <row r="5">
      <c r="A5" s="2" t="inlineStr">
        <is>
          <t>Экспресс-чек-лист — выборка из 40 критериев полного чек-листа (120 критериев). Сжатие выполнено только по количеству критериев: формулировки критериев, якоря уровней 0–5, KPI/результат и способ верификации перенесены из полного чек-листа без изменений. Лист не вводит собственных критериев, весов, ракурсов и дополнительных разрезов.</t>
        </is>
      </c>
    </row>
    <row r="6">
      <c r="A6" s="2" t="inlineStr">
        <is>
          <t>Выборка отвечает на вопрос о состоянии производственной системы как управляемого контура: планируется ли работа и фиксируется ли факт, видны ли потери и узкие места, управляемы ли качество, поток, надёжность и безопасность, способен ли персонал и управленческий контур удерживать эту практику. Частные практики, важные для отдельного участка, но не меняющие оценку состояния системы, в выборку не включены — их проверяют по полному чек-листу.</t>
        </is>
      </c>
    </row>
    <row r="8">
      <c r="A8" s="3" t="inlineStr">
        <is>
          <t>Как заполнять</t>
        </is>
      </c>
    </row>
    <row r="9">
      <c r="A9" s="2" t="inlineStr">
        <is>
          <t>• Оценивается практика, а не сотрудник. Балл описывает состояние практики и её подтверждаемость.</t>
        </is>
      </c>
    </row>
    <row r="10">
      <c r="A10" s="2" t="inlineStr">
        <is>
          <t>• Правила оценки — из полного чек-листа. Правило достоверности, «Н/П» с письменным обоснованием и «?» при отсутствии данных применяются без изменений (раздел «Правила оценки» полного чек-листа).</t>
        </is>
      </c>
    </row>
    <row r="11">
      <c r="A11" s="2" t="inlineStr">
        <is>
          <t>• Оценки 4–5 требуют доказательств. Без записей, данных и наблюдения балл ограничивается правилом достоверности.</t>
        </is>
      </c>
    </row>
    <row r="12">
      <c r="A12" s="2" t="inlineStr">
        <is>
          <t>• Оценивается система, а не лучший участок. Если практика работает на одном участке, балл соответствует охвату.</t>
        </is>
      </c>
    </row>
    <row r="13">
      <c r="A13" s="2" t="inlineStr">
        <is>
          <t>• Спорный критерий разбирается по полному чек-листу. Якоря в обоих документах совпадают; полный лист даёт контекст блока и место критерия в нём.</t>
        </is>
      </c>
    </row>
    <row r="15">
      <c r="A15" s="3" t="inlineStr">
        <is>
          <t>Шкала</t>
        </is>
      </c>
    </row>
    <row r="16">
      <c r="A16" s="2" t="inlineStr">
        <is>
          <t>0 — Практика отсутствует.</t>
        </is>
      </c>
    </row>
    <row r="17">
      <c r="A17" s="2" t="inlineStr">
        <is>
          <t>1 — Практика выполняется отдельными сотрудниками, результат не фиксируется.</t>
        </is>
      </c>
    </row>
    <row r="18">
      <c r="A18" s="2" t="inlineStr">
        <is>
          <t>2 — Практика охватывает основные участки, выполняется с перерывами, записи неполные.</t>
        </is>
      </c>
    </row>
    <row r="19">
      <c r="A19" s="2" t="inlineStr">
        <is>
          <t>3 — Практика охватывает все основные участки, выполняется по установленной периодичности, есть документация.</t>
        </is>
      </c>
    </row>
    <row r="20">
      <c r="A20" s="2" t="inlineStr">
        <is>
          <t>4 — Практика охватывает все участки, результаты фиксируются и анализируются, отклонения разбираются.</t>
        </is>
      </c>
    </row>
    <row r="21">
      <c r="A21" s="2" t="inlineStr">
        <is>
          <t>5 — Практика управляется: периодичность и охват пересматриваются по данным, результативность подтверждена замером.</t>
        </is>
      </c>
    </row>
    <row r="23">
      <c r="A23" s="3" t="inlineStr">
        <is>
          <t>Правило достоверности</t>
        </is>
      </c>
    </row>
    <row r="24">
      <c r="A24" s="2" t="inlineStr">
        <is>
          <t>Интервью — не выше 2. Запись — 3. Запись и наблюдение — 4. Запись, данные, наблюдение и измеренный эффект — 5.</t>
        </is>
      </c>
    </row>
    <row r="25">
      <c r="A25" s="2" t="inlineStr">
        <is>
          <t>«Н/П» ставится только с письменным обоснованием. «?» ставится при отсутствии данных.</t>
        </is>
      </c>
    </row>
    <row r="26">
      <c r="A26" s="2" t="inlineStr">
        <is>
          <t>«?» и «Н/П» не входят в среднее; оценка вводится в столбец M из списка 0–5.</t>
        </is>
      </c>
    </row>
    <row r="28">
      <c r="A28" s="3" t="inlineStr">
        <is>
          <t>Показатели</t>
        </is>
      </c>
    </row>
    <row r="29">
      <c r="A29" s="2" t="inlineStr">
        <is>
          <t>Балл блока — среднее по оценённым критериям блока.</t>
        </is>
      </c>
    </row>
    <row r="30">
      <c r="A30" s="2" t="inlineStr">
        <is>
          <t>Итоговый балл — среднее по всем оценённым критериям листа; критерии равноправны.</t>
        </is>
      </c>
    </row>
    <row r="31">
      <c r="A31" s="2" t="inlineStr">
        <is>
          <t>Покрытие — доля оценённых критериев от применимых (критерии минус «Н/П»).</t>
        </is>
      </c>
    </row>
    <row r="32">
      <c r="A32" s="2" t="inlineStr">
        <is>
          <t>Топ-5 разрывов — критерии с наибольшим отставанием от уровня 3.</t>
        </is>
      </c>
    </row>
    <row r="33">
      <c r="A33" s="2" t="inlineStr">
        <is>
          <t>Топ-5 сильных сторон — критерии с оценкой 4–5.</t>
        </is>
      </c>
    </row>
    <row r="35">
      <c r="A35" s="3" t="inlineStr">
        <is>
          <t>Пересчёт</t>
        </is>
      </c>
    </row>
    <row r="36">
      <c r="A36" s="2" t="inlineStr">
        <is>
          <t>Формулы пересчитываются при открытии файла. Если значения не появились, нажмите F9.</t>
        </is>
      </c>
    </row>
    <row r="37">
      <c r="A37" s="2" t="inlineStr">
        <is>
          <t>Файл не защищён: столбцы можно дополнять, формулы не удаляйте.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41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7" customWidth="1" min="2" max="2"/>
    <col width="9" customWidth="1" min="3" max="3"/>
    <col width="46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30" customWidth="1" min="11" max="11"/>
    <col width="32" customWidth="1" min="12" max="12"/>
    <col width="10" customWidth="1" min="13" max="13"/>
    <col width="32" customWidth="1" min="14" max="14"/>
    <col width="11" customWidth="1" min="15" max="15"/>
    <col width="11" customWidth="1" min="16" max="16"/>
    <col width="8" customWidth="1" min="17" max="17"/>
    <col width="10" customWidth="1" min="18" max="18"/>
  </cols>
  <sheetData>
    <row r="1" ht="32" customHeight="1">
      <c r="A1" s="4" t="inlineStr">
        <is>
          <t>ID</t>
        </is>
      </c>
      <c r="B1" s="4" t="inlineStr">
        <is>
          <t>Блок</t>
        </is>
      </c>
      <c r="C1" s="4" t="inlineStr">
        <is>
          <t>№ в полном листе</t>
        </is>
      </c>
      <c r="D1" s="4" t="inlineStr">
        <is>
          <t>Критерий</t>
        </is>
      </c>
      <c r="E1" s="4" t="inlineStr">
        <is>
          <t>0</t>
        </is>
      </c>
      <c r="F1" s="4" t="inlineStr">
        <is>
          <t>1</t>
        </is>
      </c>
      <c r="G1" s="4" t="inlineStr">
        <is>
          <t>2</t>
        </is>
      </c>
      <c r="H1" s="4" t="inlineStr">
        <is>
          <t>3</t>
        </is>
      </c>
      <c r="I1" s="4" t="inlineStr">
        <is>
          <t>4</t>
        </is>
      </c>
      <c r="J1" s="4" t="inlineStr">
        <is>
          <t>5</t>
        </is>
      </c>
      <c r="K1" s="4" t="inlineStr">
        <is>
          <t>KPI/результат</t>
        </is>
      </c>
      <c r="L1" s="4" t="inlineStr">
        <is>
          <t>Способ верификации</t>
        </is>
      </c>
      <c r="M1" s="4" t="inlineStr">
        <is>
          <t>Оценка</t>
        </is>
      </c>
      <c r="N1" s="4" t="inlineStr">
        <is>
          <t>Доказательство/комментарий</t>
        </is>
      </c>
      <c r="O1" s="4" t="inlineStr">
        <is>
          <t>Отставание от 3</t>
        </is>
      </c>
      <c r="P1" s="4" t="inlineStr">
        <is>
          <t>Ранг разрыва</t>
        </is>
      </c>
      <c r="Q1" s="4" t="inlineStr">
        <is>
          <t>Сила</t>
        </is>
      </c>
      <c r="R1" s="4" t="inlineStr">
        <is>
          <t>Ранг силы</t>
        </is>
      </c>
    </row>
    <row r="2">
      <c r="A2" s="5" t="inlineStr">
        <is>
          <t>C01</t>
        </is>
      </c>
      <c r="B2" s="6" t="inlineStr">
        <is>
          <t>B1</t>
        </is>
      </c>
      <c r="C2" s="7" t="inlineStr">
        <is>
          <t>1.1</t>
        </is>
      </c>
      <c r="D2" s="8" t="inlineStr">
        <is>
          <t>Картирование потока создания ценности (VSM)</t>
        </is>
      </c>
      <c r="E2" s="8" t="inlineStr">
        <is>
          <t>VSM не разработана ни для одного продукта или семейства.</t>
        </is>
      </c>
      <c r="F2" s="8" t="inlineStr">
        <is>
          <t>VSM разработана для одного пилотного продукта (карта текущего состояния).</t>
        </is>
      </c>
      <c r="G2" s="8" t="inlineStr">
        <is>
          <t>VSM разработаны для семейств, дающих не менее 50 % выручки (карты текущего состояния).</t>
        </is>
      </c>
      <c r="H2" s="8" t="inlineStr">
        <is>
          <t>VSM для семейств не менее 80 % выручки; актуализация не реже 1 раза в год; есть карты будущего состояния.</t>
        </is>
      </c>
      <c r="I2" s="8" t="inlineStr">
        <is>
          <t>По VSM утверждён план сокращения потерь; выполнение проверяется ежеквартально с фиксацией отклонений.</t>
        </is>
      </c>
      <c r="J2" s="8" t="inlineStr">
        <is>
          <t>VSM охватывают все продуктовые линейки и актуализируются ежеквартально; сокращение потерь по целевым показателям подтверждено замерами до и после.</t>
        </is>
      </c>
      <c r="K2" s="8" t="inlineStr">
        <is>
          <t>Доля выручки, охваченной VSM, %; сокращение времени прохождения потока, %</t>
        </is>
      </c>
      <c r="L2" s="8" t="inlineStr">
        <is>
          <t>Карты VSM с датой, план мероприятий, протоколы ежеквартального контроля, замеры до и после</t>
        </is>
      </c>
      <c r="M2" s="6" t="n"/>
      <c r="N2" s="8" t="n"/>
      <c r="O2" s="6">
        <f>IF(ISNUMBER(M2),3-M2,"")</f>
        <v/>
      </c>
      <c r="P2" s="6">
        <f>IF(AND(ISNUMBER(O2),O2&gt;0),RANK(O2,$O$2:$O$41,0)+COUNTIF($O$2:O2,O2)-1,"")</f>
        <v/>
      </c>
      <c r="Q2" s="6">
        <f>IF(AND(ISNUMBER(M2),M2&gt;=4),M2,"")</f>
        <v/>
      </c>
      <c r="R2" s="6">
        <f>IF(ISNUMBER(Q2),RANK(Q2,$Q$2:$Q$41,0)+COUNTIF($Q$2:Q2,Q2)-1,"")</f>
        <v/>
      </c>
    </row>
    <row r="3">
      <c r="A3" s="5" t="inlineStr">
        <is>
          <t>C02</t>
        </is>
      </c>
      <c r="B3" s="6" t="inlineStr">
        <is>
          <t>B1</t>
        </is>
      </c>
      <c r="C3" s="7" t="inlineStr">
        <is>
          <t>1.5</t>
        </is>
      </c>
      <c r="D3" s="8" t="inlineStr">
        <is>
          <t>Управление узкими местами</t>
        </is>
      </c>
      <c r="E3" s="8" t="inlineStr">
        <is>
          <t>Понятие «узкое место» не используется, анализ не ведётся.</t>
        </is>
      </c>
      <c r="F3" s="8" t="inlineStr">
        <is>
          <t>Отдельные сотрудники называют узкие места своих участков; загрузка не рассчитывается.</t>
        </is>
      </c>
      <c r="G3" s="8" t="inlineStr">
        <is>
          <t>Узкие места определены по всем участкам; загрузка ограничений рассчитывается не реже 1 раза в полугодие.</t>
        </is>
      </c>
      <c r="H3" s="8" t="inlineStr">
        <is>
          <t>Узкие места производства определены и визуализированы; загрузка рассчитывается ежемесячно.</t>
        </is>
      </c>
      <c r="I3" s="8" t="inlineStr">
        <is>
          <t>По каждому узкому месту есть план расшивки; выполнение планов проверяется еженедельно.</t>
        </is>
      </c>
      <c r="J3" s="8" t="inlineStr">
        <is>
          <t>Управление узкими местами включено в планирование; мониторинг ежедневный; эффект расшивки подтверждён замером пропускной способности до и после.</t>
        </is>
      </c>
      <c r="K3" s="8" t="inlineStr">
        <is>
          <t>Загрузка ограничения, %; пропускная способность, ед./смена</t>
        </is>
      </c>
      <c r="L3" s="8" t="inlineStr">
        <is>
          <t>Карта ограничений, расчёт загрузки, план расшивки, замеры до и после</t>
        </is>
      </c>
      <c r="M3" s="6" t="n"/>
      <c r="N3" s="8" t="n"/>
      <c r="O3" s="6">
        <f>IF(ISNUMBER(M3),3-M3,"")</f>
        <v/>
      </c>
      <c r="P3" s="6">
        <f>IF(AND(ISNUMBER(O3),O3&gt;0),RANK(O3,$O$2:$O$41,0)+COUNTIF($O$2:O3,O3)-1,"")</f>
        <v/>
      </c>
      <c r="Q3" s="6">
        <f>IF(AND(ISNUMBER(M3),M3&gt;=4),M3,"")</f>
        <v/>
      </c>
      <c r="R3" s="6">
        <f>IF(ISNUMBER(Q3),RANK(Q3,$Q$2:$Q$41,0)+COUNTIF($Q$2:Q3,Q3)-1,"")</f>
        <v/>
      </c>
    </row>
    <row r="4">
      <c r="A4" s="5" t="inlineStr">
        <is>
          <t>C03</t>
        </is>
      </c>
      <c r="B4" s="6" t="inlineStr">
        <is>
          <t>B1</t>
        </is>
      </c>
      <c r="C4" s="7" t="inlineStr">
        <is>
          <t>1.6</t>
        </is>
      </c>
      <c r="D4" s="8" t="inlineStr">
        <is>
          <t>Система 5S</t>
        </is>
      </c>
      <c r="E4" s="8" t="inlineStr">
        <is>
          <t>Беспорядок; инструмент и материалы без фиксированных мест.</t>
        </is>
      </c>
      <c r="F4" s="8" t="inlineStr">
        <is>
          <t>На отдельных участках проведена сортировка, обозначены места хранения.</t>
        </is>
      </c>
      <c r="G4" s="8" t="inlineStr">
        <is>
          <t>На основных рабочих местах соблюдается порядок; применяются теневые доски и цветовая маркировка.</t>
        </is>
      </c>
      <c r="H4" s="8" t="inlineStr">
        <is>
          <t>Стандарты организации рабочего места разработаны и доступны на рабочих местах; включают уборку и безопасность.</t>
        </is>
      </c>
      <c r="I4" s="8" t="inlineStr">
        <is>
          <t>Внутренние аудиты 5S проводятся не реже 1 раза в месяц по чек-листу; результаты визуализированы; средний балл не ниже 4,0.</t>
        </is>
      </c>
      <c r="J4" s="8" t="inlineStr">
        <is>
          <t>Средний балл аудитов не ниже 4,5 три месяца подряд; работники подают предложения по изменению стандартов; принятые предложения внедрены.</t>
        </is>
      </c>
      <c r="K4" s="8" t="inlineStr">
        <is>
          <t>Средний балл 5S; доля внедрённых предложений, %</t>
        </is>
      </c>
      <c r="L4" s="8" t="inlineStr">
        <is>
          <t>Стандарты, чек-листы аудитов, протоколы с баллами, фото, реестр предложений</t>
        </is>
      </c>
      <c r="M4" s="6" t="n"/>
      <c r="N4" s="8" t="n"/>
      <c r="O4" s="6">
        <f>IF(ISNUMBER(M4),3-M4,"")</f>
        <v/>
      </c>
      <c r="P4" s="6">
        <f>IF(AND(ISNUMBER(O4),O4&gt;0),RANK(O4,$O$2:$O$41,0)+COUNTIF($O$2:O4,O4)-1,"")</f>
        <v/>
      </c>
      <c r="Q4" s="6">
        <f>IF(AND(ISNUMBER(M4),M4&gt;=4),M4,"")</f>
        <v/>
      </c>
      <c r="R4" s="6">
        <f>IF(ISNUMBER(Q4),RANK(Q4,$Q$2:$Q$41,0)+COUNTIF($Q$2:Q4,Q4)-1,"")</f>
        <v/>
      </c>
    </row>
    <row r="5">
      <c r="A5" s="5" t="inlineStr">
        <is>
          <t>C04</t>
        </is>
      </c>
      <c r="B5" s="6" t="inlineStr">
        <is>
          <t>B1</t>
        </is>
      </c>
      <c r="C5" s="7" t="inlineStr">
        <is>
          <t>1.10</t>
        </is>
      </c>
      <c r="D5" s="8" t="inlineStr">
        <is>
          <t>Выдача сменно-суточного задания</t>
        </is>
      </c>
      <c r="E5" s="8" t="inlineStr">
        <is>
          <t>Сменно-суточное задание не доводится до работников.</t>
        </is>
      </c>
      <c r="F5" s="8" t="inlineStr">
        <is>
          <t>Задание передаётся устно мастером в начале смены.</t>
        </is>
      </c>
      <c r="G5" s="8" t="inlineStr">
        <is>
          <t>Задание фиксируется в журнале и доводится до работника под роспись.</t>
        </is>
      </c>
      <c r="H5" s="8" t="inlineStr">
        <is>
          <t>Каждый работник получает задание на смену в печатном виде; форма утверждена.</t>
        </is>
      </c>
      <c r="I5" s="8" t="inlineStr">
        <is>
          <t>Задание формируется в учётной системе и доступно работнику на терминале или планшете.</t>
        </is>
      </c>
      <c r="J5" s="8" t="inlineStr">
        <is>
          <t>Задание и ход его выполнения выводятся на табло в реальном времени; отклонение от плана видно в смене.</t>
        </is>
      </c>
      <c r="K5" s="8" t="inlineStr">
        <is>
          <t>Охват работников заданием, %; выполнение сменного плана, %</t>
        </is>
      </c>
      <c r="L5" s="8" t="inlineStr">
        <is>
          <t>Форма задания, журнал выдачи, скриншот системы, фото табло</t>
        </is>
      </c>
      <c r="M5" s="6" t="n"/>
      <c r="N5" s="8" t="n"/>
      <c r="O5" s="6">
        <f>IF(ISNUMBER(M5),3-M5,"")</f>
        <v/>
      </c>
      <c r="P5" s="6">
        <f>IF(AND(ISNUMBER(O5),O5&gt;0),RANK(O5,$O$2:$O$41,0)+COUNTIF($O$2:O5,O5)-1,"")</f>
        <v/>
      </c>
      <c r="Q5" s="6">
        <f>IF(AND(ISNUMBER(M5),M5&gt;=4),M5,"")</f>
        <v/>
      </c>
      <c r="R5" s="6">
        <f>IF(ISNUMBER(Q5),RANK(Q5,$Q$2:$Q$41,0)+COUNTIF($Q$2:Q5,Q5)-1,"")</f>
        <v/>
      </c>
    </row>
    <row r="6">
      <c r="A6" s="5" t="inlineStr">
        <is>
          <t>C05</t>
        </is>
      </c>
      <c r="B6" s="6" t="inlineStr">
        <is>
          <t>B1</t>
        </is>
      </c>
      <c r="C6" s="7" t="inlineStr">
        <is>
          <t>1.11</t>
        </is>
      </c>
      <c r="D6" s="8" t="inlineStr">
        <is>
          <t>Отчёт о выполнении задания</t>
        </is>
      </c>
      <c r="E6" s="8" t="inlineStr">
        <is>
          <t>Отчёт о выполнении не ведётся.</t>
        </is>
      </c>
      <c r="F6" s="8" t="inlineStr">
        <is>
          <t>Работник докладывает мастеру об окончании задания устно.</t>
        </is>
      </c>
      <c r="G6" s="8" t="inlineStr">
        <is>
          <t>Работник заполняет бумажный журнал выработки по итогам смены.</t>
        </is>
      </c>
      <c r="H6" s="8" t="inlineStr">
        <is>
          <t>Работник сдаёт заполненную форму отчёта мастеру; отчёты хранятся и доступны.</t>
        </is>
      </c>
      <c r="I6" s="8" t="inlineStr">
        <is>
          <t>Отчёт заполняется в электронной таблице; мастер формирует сводный отчёт по смене.</t>
        </is>
      </c>
      <c r="J6" s="8" t="inlineStr">
        <is>
          <t>Факт вносится в учётную систему в реальном времени (сканер, сенсорная панель); сводный отчёт формируется автоматически.</t>
        </is>
      </c>
      <c r="K6" s="8" t="inlineStr">
        <is>
          <t>Своевременность ввода факта, %; расхождение факта с планом, %</t>
        </is>
      </c>
      <c r="L6" s="8" t="inlineStr">
        <is>
          <t>Журнал или форма, файл сводного отчёта, скриншот системы</t>
        </is>
      </c>
      <c r="M6" s="6" t="n"/>
      <c r="N6" s="8" t="n"/>
      <c r="O6" s="6">
        <f>IF(ISNUMBER(M6),3-M6,"")</f>
        <v/>
      </c>
      <c r="P6" s="6">
        <f>IF(AND(ISNUMBER(O6),O6&gt;0),RANK(O6,$O$2:$O$41,0)+COUNTIF($O$2:O6,O6)-1,"")</f>
        <v/>
      </c>
      <c r="Q6" s="6">
        <f>IF(AND(ISNUMBER(M6),M6&gt;=4),M6,"")</f>
        <v/>
      </c>
      <c r="R6" s="6">
        <f>IF(ISNUMBER(Q6),RANK(Q6,$Q$2:$Q$41,0)+COUNTIF($Q$2:Q6,Q6)-1,"")</f>
        <v/>
      </c>
    </row>
    <row r="7">
      <c r="A7" s="5" t="inlineStr">
        <is>
          <t>C06</t>
        </is>
      </c>
      <c r="B7" s="6" t="inlineStr">
        <is>
          <t>B1</t>
        </is>
      </c>
      <c r="C7" s="7" t="inlineStr">
        <is>
          <t>1.13</t>
        </is>
      </c>
      <c r="D7" s="8" t="inlineStr">
        <is>
          <t>Система измерения и управления временем реакции</t>
        </is>
      </c>
      <c r="E7" s="8" t="inlineStr">
        <is>
          <t>Время реакции не измеряется, норматив не установлен.</t>
        </is>
      </c>
      <c r="F7" s="8" t="inlineStr">
        <is>
          <t>Время реакции фиксируется по отдельным крупным инцидентам вручную.</t>
        </is>
      </c>
      <c r="G7" s="8" t="inlineStr">
        <is>
          <t>Фиксируются все вызовы; норматив времени реакции не установлен.</t>
        </is>
      </c>
      <c r="H7" s="8" t="inlineStr">
        <is>
          <t>Норматив времени реакции установлен по типам проблем; факт фиксируется в журнале или системе.</t>
        </is>
      </c>
      <c r="I7" s="8" t="inlineStr">
        <is>
          <t>Отклонения от норматива разбираются не реже 1 раза в месяц; по повторяющимся причинам назначаются меры.</t>
        </is>
      </c>
      <c r="J7" s="8" t="inlineStr">
        <is>
          <t>Норматив пересматривается по данным; время реакции анализируется по типам и сменам; принятые меры подтверждены снижением времени реакции.</t>
        </is>
      </c>
      <c r="K7" s="8" t="inlineStr">
        <is>
          <t>Среднее время реакции, мин; доля вызовов в пределах норматива, %</t>
        </is>
      </c>
      <c r="L7" s="8" t="inlineStr">
        <is>
          <t>Норматив, журнал или система с отметками времени, протоколы разбора, замеры до и после</t>
        </is>
      </c>
      <c r="M7" s="6" t="n"/>
      <c r="N7" s="8" t="n"/>
      <c r="O7" s="6">
        <f>IF(ISNUMBER(M7),3-M7,"")</f>
        <v/>
      </c>
      <c r="P7" s="6">
        <f>IF(AND(ISNUMBER(O7),O7&gt;0),RANK(O7,$O$2:$O$41,0)+COUNTIF($O$2:O7,O7)-1,"")</f>
        <v/>
      </c>
      <c r="Q7" s="6">
        <f>IF(AND(ISNUMBER(M7),M7&gt;=4),M7,"")</f>
        <v/>
      </c>
      <c r="R7" s="6">
        <f>IF(ISNUMBER(Q7),RANK(Q7,$Q$2:$Q$41,0)+COUNTIF($Q$2:Q7,Q7)-1,"")</f>
        <v/>
      </c>
    </row>
    <row r="8">
      <c r="A8" s="5" t="inlineStr">
        <is>
          <t>C07</t>
        </is>
      </c>
      <c r="B8" s="6" t="inlineStr">
        <is>
          <t>B1</t>
        </is>
      </c>
      <c r="C8" s="7" t="inlineStr">
        <is>
          <t>1.18</t>
        </is>
      </c>
      <c r="D8" s="8" t="inlineStr">
        <is>
          <t>Разработка и соблюдение СОП/СОК</t>
        </is>
      </c>
      <c r="E8" s="8" t="inlineStr">
        <is>
          <t>СОП и СОК отсутствуют.</t>
        </is>
      </c>
      <c r="F8" s="8" t="inlineStr">
        <is>
          <t>СОП разработаны для отдельных операций; на рабочих местах не размещены.</t>
        </is>
      </c>
      <c r="G8" s="8" t="inlineStr">
        <is>
          <t>СОП разработаны для всех основных операций; на рабочих местах есть чек-листы.</t>
        </is>
      </c>
      <c r="H8" s="8" t="inlineStr">
        <is>
          <t>СОП разработаны для всех операций и размещены на рабочих местах; соблюдение проверяется при обходе.</t>
        </is>
      </c>
      <c r="I8" s="8" t="inlineStr">
        <is>
          <t>СОП актуализируются не реже 1 раза в год; новые сотрудники обучаются по СОП; соблюдение проверяется по чек-листу не реже 1 раза в квартал.</t>
        </is>
      </c>
      <c r="J8" s="8" t="inlineStr">
        <is>
          <t>СОП версионированы и пересматриваются после каждого улучшения; все сотрудники обучены; отклонения от СОП фиксируются и разбираются.</t>
        </is>
      </c>
      <c r="K8" s="8" t="inlineStr">
        <is>
          <t>Охват операций СОП, %; доля отклонений по аудиту, %</t>
        </is>
      </c>
      <c r="L8" s="8" t="inlineStr">
        <is>
          <t>Реестр СОП с версиями, СОП на рабочем месте, чек-листы аудита, записи об обучении</t>
        </is>
      </c>
      <c r="M8" s="6" t="n"/>
      <c r="N8" s="8" t="n"/>
      <c r="O8" s="6">
        <f>IF(ISNUMBER(M8),3-M8,"")</f>
        <v/>
      </c>
      <c r="P8" s="6">
        <f>IF(AND(ISNUMBER(O8),O8&gt;0),RANK(O8,$O$2:$O$41,0)+COUNTIF($O$2:O8,O8)-1,"")</f>
        <v/>
      </c>
      <c r="Q8" s="6">
        <f>IF(AND(ISNUMBER(M8),M8&gt;=4),M8,"")</f>
        <v/>
      </c>
      <c r="R8" s="6">
        <f>IF(ISNUMBER(Q8),RANK(Q8,$Q$2:$Q$41,0)+COUNTIF($Q$2:Q8,Q8)-1,"")</f>
        <v/>
      </c>
    </row>
    <row r="9">
      <c r="A9" s="5" t="inlineStr">
        <is>
          <t>C08</t>
        </is>
      </c>
      <c r="B9" s="6" t="inlineStr">
        <is>
          <t>B1</t>
        </is>
      </c>
      <c r="C9" s="7" t="inlineStr">
        <is>
          <t>1.23</t>
        </is>
      </c>
      <c r="D9" s="8" t="inlineStr">
        <is>
          <t>Оценка потерь от брака</t>
        </is>
      </c>
      <c r="E9" s="8" t="inlineStr">
        <is>
          <t>Потери от брака не оцениваются.</t>
        </is>
      </c>
      <c r="F9" s="8" t="inlineStr">
        <is>
          <t>Оценка выполняется по запросу руководителя; записи не систематизированы.</t>
        </is>
      </c>
      <c r="G9" s="8" t="inlineStr">
        <is>
          <t>Потери оцениваются ежемесячно; результаты размещаются на стендах.</t>
        </is>
      </c>
      <c r="H9" s="8" t="inlineStr">
        <is>
          <t>Потери оцениваются еженедельно; результаты доводятся до коллектива на совещании.</t>
        </is>
      </c>
      <c r="I9" s="8" t="inlineStr">
        <is>
          <t>Потери оцениваются ежедневно; данные доступны на информационных средствах.</t>
        </is>
      </c>
      <c r="J9" s="8" t="inlineStr">
        <is>
          <t>Потери видны онлайн по причинам, продуктам и сменам; данные используются в решениях по снижению.</t>
        </is>
      </c>
      <c r="K9" s="8" t="inlineStr">
        <is>
          <t>Стоимость брака, руб./мес.; доля брака, %</t>
        </is>
      </c>
      <c r="L9" s="8" t="inlineStr">
        <is>
          <t>Расчёт потерь, отчёты, выгрузка системы, стенд или дашборд</t>
        </is>
      </c>
      <c r="M9" s="6" t="n"/>
      <c r="N9" s="8" t="n"/>
      <c r="O9" s="6">
        <f>IF(ISNUMBER(M9),3-M9,"")</f>
        <v/>
      </c>
      <c r="P9" s="6">
        <f>IF(AND(ISNUMBER(O9),O9&gt;0),RANK(O9,$O$2:$O$41,0)+COUNTIF($O$2:O9,O9)-1,"")</f>
        <v/>
      </c>
      <c r="Q9" s="6">
        <f>IF(AND(ISNUMBER(M9),M9&gt;=4),M9,"")</f>
        <v/>
      </c>
      <c r="R9" s="6">
        <f>IF(ISNUMBER(Q9),RANK(Q9,$Q$2:$Q$41,0)+COUNTIF($Q$2:Q9,Q9)-1,"")</f>
        <v/>
      </c>
    </row>
    <row r="10">
      <c r="A10" s="5" t="inlineStr">
        <is>
          <t>C09</t>
        </is>
      </c>
      <c r="B10" s="6" t="inlineStr">
        <is>
          <t>B1</t>
        </is>
      </c>
      <c r="C10" s="7" t="inlineStr">
        <is>
          <t>1.24</t>
        </is>
      </c>
      <c r="D10" s="8" t="inlineStr">
        <is>
          <t>Анализ причин брака</t>
        </is>
      </c>
      <c r="E10" s="8" t="inlineStr">
        <is>
          <t>Анализ причин брака не проводится.</t>
        </is>
      </c>
      <c r="F10" s="8" t="inlineStr">
        <is>
          <t>Анализ проводится для новых продуктов на этапе разработки.</t>
        </is>
      </c>
      <c r="G10" s="8" t="inlineStr">
        <is>
          <t>Анализ проводится ежеквартально по основным видам брака.</t>
        </is>
      </c>
      <c r="H10" s="8" t="inlineStr">
        <is>
          <t>Анализ проводится ежемесячно по основным процессам; по результатам назначаются мероприятия и ответственные.</t>
        </is>
      </c>
      <c r="I10" s="8" t="inlineStr">
        <is>
          <t>Анализ проводится еженедельно по всем процессам; выполнение мероприятий проверяется.</t>
        </is>
      </c>
      <c r="J10" s="8" t="inlineStr">
        <is>
          <t>Каждый случай брака разбирается с применением 5 почему или диаграммы Исикавы; контрмеры фиксируются; повторение по той же причине отсутствует за отчётный период.</t>
        </is>
      </c>
      <c r="K10" s="8" t="inlineStr">
        <is>
          <t>Доля повторных дефектов, %; время закрытия мероприятия, дней</t>
        </is>
      </c>
      <c r="L10" s="8" t="inlineStr">
        <is>
          <t>Реестр дефектов, протоколы разбора, Парето, реестр контрмер</t>
        </is>
      </c>
      <c r="M10" s="6" t="n"/>
      <c r="N10" s="8" t="n"/>
      <c r="O10" s="6">
        <f>IF(ISNUMBER(M10),3-M10,"")</f>
        <v/>
      </c>
      <c r="P10" s="6">
        <f>IF(AND(ISNUMBER(O10),O10&gt;0),RANK(O10,$O$2:$O$41,0)+COUNTIF($O$2:O10,O10)-1,"")</f>
        <v/>
      </c>
      <c r="Q10" s="6">
        <f>IF(AND(ISNUMBER(M10),M10&gt;=4),M10,"")</f>
        <v/>
      </c>
      <c r="R10" s="6">
        <f>IF(ISNUMBER(Q10),RANK(Q10,$Q$2:$Q$41,0)+COUNTIF($Q$2:Q10,Q10)-1,"")</f>
        <v/>
      </c>
    </row>
    <row r="11">
      <c r="A11" s="5" t="inlineStr">
        <is>
          <t>C10</t>
        </is>
      </c>
      <c r="B11" s="6" t="inlineStr">
        <is>
          <t>B1</t>
        </is>
      </c>
      <c r="C11" s="7" t="inlineStr">
        <is>
          <t>1.25</t>
        </is>
      </c>
      <c r="D11" s="8" t="inlineStr">
        <is>
          <t>Изолятор брака</t>
        </is>
      </c>
      <c r="E11" s="8" t="inlineStr">
        <is>
          <t>Изолятор отсутствует.</t>
        </is>
      </c>
      <c r="F11" s="8" t="inlineStr">
        <is>
          <t>Изолятор обозначен; продукция в него не помещается.</t>
        </is>
      </c>
      <c r="G11" s="8" t="inlineStr">
        <is>
          <t>Изолятор обозначен; выявленный брак помещается в изолятор по указанию мастера.</t>
        </is>
      </c>
      <c r="H11" s="8" t="inlineStr">
        <is>
          <t>Весь выявленный брак помещается в изолятор; ведётся журнал.</t>
        </is>
      </c>
      <c r="I11" s="8" t="inlineStr">
        <is>
          <t>Ведётся учёт движения продукции в изоляторе; срок разбраковки не более 5 рабочих дней.</t>
        </is>
      </c>
      <c r="J11" s="8" t="inlineStr">
        <is>
          <t>Каждый случай разбирается с контрмерой; ведётся статистика по причинам; срок разбраковки не более 2 рабочих дней.</t>
        </is>
      </c>
      <c r="K11" s="8" t="inlineStr">
        <is>
          <t>Доля изолированного брака, %; средний срок разбраковки, дней</t>
        </is>
      </c>
      <c r="L11" s="8" t="inlineStr">
        <is>
          <t>Изолятор, журнал, регламент разбраковки, статистика</t>
        </is>
      </c>
      <c r="M11" s="6" t="n"/>
      <c r="N11" s="8" t="n"/>
      <c r="O11" s="6">
        <f>IF(ISNUMBER(M11),3-M11,"")</f>
        <v/>
      </c>
      <c r="P11" s="6">
        <f>IF(AND(ISNUMBER(O11),O11&gt;0),RANK(O11,$O$2:$O$41,0)+COUNTIF($O$2:O11,O11)-1,"")</f>
        <v/>
      </c>
      <c r="Q11" s="6">
        <f>IF(AND(ISNUMBER(M11),M11&gt;=4),M11,"")</f>
        <v/>
      </c>
      <c r="R11" s="6">
        <f>IF(ISNUMBER(Q11),RANK(Q11,$Q$2:$Q$41,0)+COUNTIF($Q$2:Q11,Q11)-1,"")</f>
        <v/>
      </c>
    </row>
    <row r="12">
      <c r="A12" s="5" t="inlineStr">
        <is>
          <t>C11</t>
        </is>
      </c>
      <c r="B12" s="6" t="inlineStr">
        <is>
          <t>B1</t>
        </is>
      </c>
      <c r="C12" s="7" t="inlineStr">
        <is>
          <t>1.26</t>
        </is>
      </c>
      <c r="D12" s="8" t="inlineStr">
        <is>
          <t>Визуализация критериев качества</t>
        </is>
      </c>
      <c r="E12" s="8" t="inlineStr">
        <is>
          <t>Критерии качества не визуализированы.</t>
        </is>
      </c>
      <c r="F12" s="8" t="inlineStr">
        <is>
          <t>На отдельных рабочих местах размещены образцы годной продукции или фото брака.</t>
        </is>
      </c>
      <c r="G12" s="8" t="inlineStr">
        <is>
          <t>На основных рабочих местах визуализированы критерии качества и брака.</t>
        </is>
      </c>
      <c r="H12" s="8" t="inlineStr">
        <is>
          <t>На всех технологических рабочих местах визуализированы допуски и параметры.</t>
        </is>
      </c>
      <c r="I12" s="8" t="inlineStr">
        <is>
          <t>Визуализация актуализируется при изменении требований; на каждом рабочем месте есть актуальный атлас дефектов или эталон.</t>
        </is>
      </c>
      <c r="J12" s="8" t="inlineStr">
        <is>
          <t>Атласы дефектов и эталоны включены в СОП; работники используют их для самоконтроля; актуальность проверяется при аудите СОП.</t>
        </is>
      </c>
      <c r="K12" s="8" t="inlineStr">
        <is>
          <t>Выявляемость дефектов на операции, %; число рекламаций</t>
        </is>
      </c>
      <c r="L12" s="8" t="inlineStr">
        <is>
          <t>Эталоны и атласы на местах, СОП, записи об актуализации, аудит</t>
        </is>
      </c>
      <c r="M12" s="6" t="n"/>
      <c r="N12" s="8" t="n"/>
      <c r="O12" s="6">
        <f>IF(ISNUMBER(M12),3-M12,"")</f>
        <v/>
      </c>
      <c r="P12" s="6">
        <f>IF(AND(ISNUMBER(O12),O12&gt;0),RANK(O12,$O$2:$O$41,0)+COUNTIF($O$2:O12,O12)-1,"")</f>
        <v/>
      </c>
      <c r="Q12" s="6">
        <f>IF(AND(ISNUMBER(M12),M12&gt;=4),M12,"")</f>
        <v/>
      </c>
      <c r="R12" s="6">
        <f>IF(ISNUMBER(Q12),RANK(Q12,$Q$2:$Q$41,0)+COUNTIF($Q$2:Q12,Q12)-1,"")</f>
        <v/>
      </c>
    </row>
    <row r="13">
      <c r="A13" s="5" t="inlineStr">
        <is>
          <t>C12</t>
        </is>
      </c>
      <c r="B13" s="6" t="inlineStr">
        <is>
          <t>B1</t>
        </is>
      </c>
      <c r="C13" s="7" t="inlineStr">
        <is>
          <t>1.27</t>
        </is>
      </c>
      <c r="D13" s="8" t="inlineStr">
        <is>
          <t>Автономное обслуживание (ЕТО)</t>
        </is>
      </c>
      <c r="E13" s="8" t="inlineStr">
        <is>
          <t>Операторы не выполняют чистку, смазку и осмотр оборудования.</t>
        </is>
      </c>
      <c r="F13" s="8" t="inlineStr">
        <is>
          <t>Карты ЕТО разработаны для отдельных единиц оборудования.</t>
        </is>
      </c>
      <c r="G13" s="8" t="inlineStr">
        <is>
          <t>Карты ЕТО разработаны для основных единиц; отдельные операторы обучены и выполняют работы.</t>
        </is>
      </c>
      <c r="H13" s="8" t="inlineStr">
        <is>
          <t>Карты ЕТО разработаны для всех технологических единиц; ключевые операторы обучены; выполнение проверяется не реже 1 раза в месяц.</t>
        </is>
      </c>
      <c r="I13" s="8" t="inlineStr">
        <is>
          <t>Все операторы обучены; выполнение проверяется еженедельно; отклонения фиксируются в журнале.</t>
        </is>
      </c>
      <c r="J13" s="8" t="inlineStr">
        <is>
          <t>Карты ЕТО пересматриваются при изменении оборудования; замечания операторов учитываются; выявленные отклонения включаются в график ППР.</t>
        </is>
      </c>
      <c r="K13" s="8" t="inlineStr">
        <is>
          <t>Выполнение ЕТО, %; число внеплановых простоев по вине обслуживания</t>
        </is>
      </c>
      <c r="L13" s="8" t="inlineStr">
        <is>
          <t>Карты ЕТО, журнал выполнения, записи об обучении, график ППР</t>
        </is>
      </c>
      <c r="M13" s="6" t="n"/>
      <c r="N13" s="8" t="n"/>
      <c r="O13" s="6">
        <f>IF(ISNUMBER(M13),3-M13,"")</f>
        <v/>
      </c>
      <c r="P13" s="6">
        <f>IF(AND(ISNUMBER(O13),O13&gt;0),RANK(O13,$O$2:$O$41,0)+COUNTIF($O$2:O13,O13)-1,"")</f>
        <v/>
      </c>
      <c r="Q13" s="6">
        <f>IF(AND(ISNUMBER(M13),M13&gt;=4),M13,"")</f>
        <v/>
      </c>
      <c r="R13" s="6">
        <f>IF(ISNUMBER(Q13),RANK(Q13,$Q$2:$Q$41,0)+COUNTIF($Q$2:Q13,Q13)-1,"")</f>
        <v/>
      </c>
    </row>
    <row r="14">
      <c r="A14" s="5" t="inlineStr">
        <is>
          <t>C13</t>
        </is>
      </c>
      <c r="B14" s="6" t="inlineStr">
        <is>
          <t>B2</t>
        </is>
      </c>
      <c r="C14" s="7" t="inlineStr">
        <is>
          <t>2.1</t>
        </is>
      </c>
      <c r="D14" s="8" t="inlineStr">
        <is>
          <t>Управление незавершённым производством (НЗП)</t>
        </is>
      </c>
      <c r="E14" s="8" t="inlineStr">
        <is>
          <t>Целевой уровень НЗП не установлен, уровень не измеряется.</t>
        </is>
      </c>
      <c r="F14" s="8" t="inlineStr">
        <is>
          <t>Уровень НЗП измеряется по запросу руководителя; записи не систематизированы.</t>
        </is>
      </c>
      <c r="G14" s="8" t="inlineStr">
        <is>
          <t>Целевой уровень НЗП установлен в днях и рублях; мониторинг ежемесячный.</t>
        </is>
      </c>
      <c r="H14" s="8" t="inlineStr">
        <is>
          <t>Утверждён план снижения НЗП до целевого уровня; выполнение плана проверяется ежемесячно.</t>
        </is>
      </c>
      <c r="I14" s="8" t="inlineStr">
        <is>
          <t>Подача материалов организована по канбан; НЗП удерживается на целевом уровне три месяца подряд.</t>
        </is>
      </c>
      <c r="J14" s="8" t="inlineStr">
        <is>
          <t>Уровень НЗП синхронизирован с производственным графиком и поставками; мониторинг автоматический; отклонения разбираются.</t>
        </is>
      </c>
      <c r="K14" s="8" t="inlineStr">
        <is>
          <t>НЗП, дни; НЗП, руб.</t>
        </is>
      </c>
      <c r="L14" s="8" t="inlineStr">
        <is>
          <t>Расчёт целевого уровня, график снижения, отчёты, выгрузка системы</t>
        </is>
      </c>
      <c r="M14" s="6" t="n"/>
      <c r="N14" s="8" t="n"/>
      <c r="O14" s="6">
        <f>IF(ISNUMBER(M14),3-M14,"")</f>
        <v/>
      </c>
      <c r="P14" s="6">
        <f>IF(AND(ISNUMBER(O14),O14&gt;0),RANK(O14,$O$2:$O$41,0)+COUNTIF($O$2:O14,O14)-1,"")</f>
        <v/>
      </c>
      <c r="Q14" s="6">
        <f>IF(AND(ISNUMBER(M14),M14&gt;=4),M14,"")</f>
        <v/>
      </c>
      <c r="R14" s="6">
        <f>IF(ISNUMBER(Q14),RANK(Q14,$Q$2:$Q$41,0)+COUNTIF($Q$2:Q14,Q14)-1,"")</f>
        <v/>
      </c>
    </row>
    <row r="15">
      <c r="A15" s="5" t="inlineStr">
        <is>
          <t>C14</t>
        </is>
      </c>
      <c r="B15" s="6" t="inlineStr">
        <is>
          <t>B2</t>
        </is>
      </c>
      <c r="C15" s="7" t="inlineStr">
        <is>
          <t>2.2</t>
        </is>
      </c>
      <c r="D15" s="8" t="inlineStr">
        <is>
          <t>Принцип FIFO</t>
        </is>
      </c>
      <c r="E15" s="8" t="inlineStr">
        <is>
          <t>FIFO не соблюдается.</t>
        </is>
      </c>
      <c r="F15" s="8" t="inlineStr">
        <is>
          <t>FIFO соблюдается на складе сырья по дате поступления.</t>
        </is>
      </c>
      <c r="G15" s="8" t="inlineStr">
        <is>
          <t>FIFO соблюдается на складе и в буферных запасах перед основными участками.</t>
        </is>
      </c>
      <c r="H15" s="8" t="inlineStr">
        <is>
          <t>FIFO соблюдается на всех этапах производства; контроль визуализирован разметкой и указателями.</t>
        </is>
      </c>
      <c r="I15" s="8" t="inlineStr">
        <is>
          <t>Для продукции с ограниченным сроком годности применяется FEFO; нарушения фиксируются в журнале.</t>
        </is>
      </c>
      <c r="J15" s="8" t="inlineStr">
        <is>
          <t>Соблюдение FIFO и FEFO контролируется в учётной системе; нарушения анализируются; правило распространено на вспомогательные материалы и тару.</t>
        </is>
      </c>
      <c r="K15" s="8" t="inlineStr">
        <is>
          <t>Доля нарушений FIFO, %; просроченный запас, руб.</t>
        </is>
      </c>
      <c r="L15" s="8" t="inlineStr">
        <is>
          <t>Разметка, журнал нарушений, выгрузка системы, обход</t>
        </is>
      </c>
      <c r="M15" s="6" t="n"/>
      <c r="N15" s="8" t="n"/>
      <c r="O15" s="6">
        <f>IF(ISNUMBER(M15),3-M15,"")</f>
        <v/>
      </c>
      <c r="P15" s="6">
        <f>IF(AND(ISNUMBER(O15),O15&gt;0),RANK(O15,$O$2:$O$41,0)+COUNTIF($O$2:O15,O15)-1,"")</f>
        <v/>
      </c>
      <c r="Q15" s="6">
        <f>IF(AND(ISNUMBER(M15),M15&gt;=4),M15,"")</f>
        <v/>
      </c>
      <c r="R15" s="6">
        <f>IF(ISNUMBER(Q15),RANK(Q15,$Q$2:$Q$41,0)+COUNTIF($Q$2:Q15,Q15)-1,"")</f>
        <v/>
      </c>
    </row>
    <row r="16">
      <c r="A16" s="5" t="inlineStr">
        <is>
          <t>C15</t>
        </is>
      </c>
      <c r="B16" s="6" t="inlineStr">
        <is>
          <t>B2</t>
        </is>
      </c>
      <c r="C16" s="7" t="inlineStr">
        <is>
          <t>2.3</t>
        </is>
      </c>
      <c r="D16" s="8" t="inlineStr">
        <is>
          <t>Доступность материалов для производства</t>
        </is>
      </c>
      <c r="E16" s="8" t="inlineStr">
        <is>
          <t>Время доставки материалов на линию не измеряется; подача по вызову мастера.</t>
        </is>
      </c>
      <c r="F16" s="8" t="inlineStr">
        <is>
          <t>Время доставки измерено по отдельным маршрутам и превышает 60 мин.</t>
        </is>
      </c>
      <c r="G16" s="8" t="inlineStr">
        <is>
          <t>Время доставки по основным маршрутам 31–60 мин; маршруты описаны.</t>
        </is>
      </c>
      <c r="H16" s="8" t="inlineStr">
        <is>
          <t>Время доставки 16–30 мин; действует график подачи.</t>
        </is>
      </c>
      <c r="I16" s="8" t="inlineStr">
        <is>
          <t>Время доставки 6–15 мин; отклонения от графика фиксируются.</t>
        </is>
      </c>
      <c r="J16" s="8" t="inlineStr">
        <is>
          <t>Время доставки не более 5 мин или подача синхронизирована с тактом; маршруты оптимизированы по замеру.</t>
        </is>
      </c>
      <c r="K16" s="8" t="inlineStr">
        <is>
          <t>Время доставки, мин; остановки линии из-за отсутствия материала, ч/мес.</t>
        </is>
      </c>
      <c r="L16" s="8" t="inlineStr">
        <is>
          <t>Хронометраж, схема маршрутов, график подачи, журнал остановок</t>
        </is>
      </c>
      <c r="M16" s="6" t="n"/>
      <c r="N16" s="8" t="n"/>
      <c r="O16" s="6">
        <f>IF(ISNUMBER(M16),3-M16,"")</f>
        <v/>
      </c>
      <c r="P16" s="6">
        <f>IF(AND(ISNUMBER(O16),O16&gt;0),RANK(O16,$O$2:$O$41,0)+COUNTIF($O$2:O16,O16)-1,"")</f>
        <v/>
      </c>
      <c r="Q16" s="6">
        <f>IF(AND(ISNUMBER(M16),M16&gt;=4),M16,"")</f>
        <v/>
      </c>
      <c r="R16" s="6">
        <f>IF(ISNUMBER(Q16),RANK(Q16,$Q$2:$Q$41,0)+COUNTIF($Q$2:Q16,Q16)-1,"")</f>
        <v/>
      </c>
    </row>
    <row r="17">
      <c r="A17" s="5" t="inlineStr">
        <is>
          <t>C16</t>
        </is>
      </c>
      <c r="B17" s="6" t="inlineStr">
        <is>
          <t>B2</t>
        </is>
      </c>
      <c r="C17" s="7" t="inlineStr">
        <is>
          <t>2.4</t>
        </is>
      </c>
      <c r="D17" s="8" t="inlineStr">
        <is>
          <t>Система поставки материалов</t>
        </is>
      </c>
      <c r="E17" s="8" t="inlineStr">
        <is>
          <t>Правила пополнения материалов не определены.</t>
        </is>
      </c>
      <c r="F17" s="8" t="inlineStr">
        <is>
          <t>Определены отдельные правила (кто заказывает), документа нет.</t>
        </is>
      </c>
      <c r="G17" s="8" t="inlineStr">
        <is>
          <t>Правила зафиксированы в регламенте; заявки оформляются на бумаге.</t>
        </is>
      </c>
      <c r="H17" s="8" t="inlineStr">
        <is>
          <t>Заявки формируются на основании сменного и суточного плана; форма заявки утверждена.</t>
        </is>
      </c>
      <c r="I17" s="8" t="inlineStr">
        <is>
          <t>Заявки формируются в учётной системе на основе плана производства; время доставки нормировано.</t>
        </is>
      </c>
      <c r="J17" s="8" t="inlineStr">
        <is>
          <t>Заявка формируется автоматически по потребности рабочего места; доставка синхронизирована с тактом.</t>
        </is>
      </c>
      <c r="K17" s="8" t="inlineStr">
        <is>
          <t>Своевременность поставки, %; дефицит материалов, ч/мес.</t>
        </is>
      </c>
      <c r="L17" s="8" t="inlineStr">
        <is>
          <t>Регламент, формы заявок, скриншот системы, нормативы времени</t>
        </is>
      </c>
      <c r="M17" s="6" t="n"/>
      <c r="N17" s="8" t="n"/>
      <c r="O17" s="6">
        <f>IF(ISNUMBER(M17),3-M17,"")</f>
        <v/>
      </c>
      <c r="P17" s="6">
        <f>IF(AND(ISNUMBER(O17),O17&gt;0),RANK(O17,$O$2:$O$41,0)+COUNTIF($O$2:O17,O17)-1,"")</f>
        <v/>
      </c>
      <c r="Q17" s="6">
        <f>IF(AND(ISNUMBER(M17),M17&gt;=4),M17,"")</f>
        <v/>
      </c>
      <c r="R17" s="6">
        <f>IF(ISNUMBER(Q17),RANK(Q17,$Q$2:$Q$41,0)+COUNTIF($Q$2:Q17,Q17)-1,"")</f>
        <v/>
      </c>
    </row>
    <row r="18">
      <c r="A18" s="5" t="inlineStr">
        <is>
          <t>C17</t>
        </is>
      </c>
      <c r="B18" s="6" t="inlineStr">
        <is>
          <t>B2</t>
        </is>
      </c>
      <c r="C18" s="7" t="inlineStr">
        <is>
          <t>2.16</t>
        </is>
      </c>
      <c r="D18" s="8" t="inlineStr">
        <is>
          <t>Зонирование складского пространства</t>
        </is>
      </c>
      <c r="E18" s="8" t="inlineStr">
        <is>
          <t>Зоны приёмки, хранения, комплектации и отгрузки не выделены.</t>
        </is>
      </c>
      <c r="F18" s="8" t="inlineStr">
        <is>
          <t>Основные зоны определены; границы не обозначены.</t>
        </is>
      </c>
      <c r="G18" s="8" t="inlineStr">
        <is>
          <t>Зоны обозначены напольной разметкой или указателями.</t>
        </is>
      </c>
      <c r="H18" s="8" t="inlineStr">
        <is>
          <t>Все зоны обозначены и соблюдаются; стеллажи, проходы и места временного хранения визуализированы.</t>
        </is>
      </c>
      <c r="I18" s="8" t="inlineStr">
        <is>
          <t>Схема склада доступна персоналу; соблюдение границ проверяется не реже 1 раза в месяц.</t>
        </is>
      </c>
      <c r="J18" s="8" t="inlineStr">
        <is>
          <t>Зонирование перестраивается под сезонные колебания запасов; схема связана с адресным хранением; нарушения границ отсутствуют за квартал.</t>
        </is>
      </c>
      <c r="K18" s="8" t="inlineStr">
        <is>
          <t>Доля соблюдения границ, %; время комплектации, мин</t>
        </is>
      </c>
      <c r="L18" s="8" t="inlineStr">
        <is>
          <t>Схема склада, фото, чек-лист обхода, журнал нарушений</t>
        </is>
      </c>
      <c r="M18" s="6" t="n"/>
      <c r="N18" s="8" t="n"/>
      <c r="O18" s="6">
        <f>IF(ISNUMBER(M18),3-M18,"")</f>
        <v/>
      </c>
      <c r="P18" s="6">
        <f>IF(AND(ISNUMBER(O18),O18&gt;0),RANK(O18,$O$2:$O$41,0)+COUNTIF($O$2:O18,O18)-1,"")</f>
        <v/>
      </c>
      <c r="Q18" s="6">
        <f>IF(AND(ISNUMBER(M18),M18&gt;=4),M18,"")</f>
        <v/>
      </c>
      <c r="R18" s="6">
        <f>IF(ISNUMBER(Q18),RANK(Q18,$Q$2:$Q$41,0)+COUNTIF($Q$2:Q18,Q18)-1,"")</f>
        <v/>
      </c>
    </row>
    <row r="19">
      <c r="A19" s="5" t="inlineStr">
        <is>
          <t>C18</t>
        </is>
      </c>
      <c r="B19" s="6" t="inlineStr">
        <is>
          <t>B2</t>
        </is>
      </c>
      <c r="C19" s="7" t="inlineStr">
        <is>
          <t>2.20</t>
        </is>
      </c>
      <c r="D19" s="8" t="inlineStr">
        <is>
          <t>Точность складского учёта</t>
        </is>
      </c>
      <c r="E19" s="8" t="inlineStr">
        <is>
          <t>Учёт ведётся без сверок; расхождения не измеряются.</t>
        </is>
      </c>
      <c r="F19" s="8" t="inlineStr">
        <is>
          <t>Проводятся ежегодные инвентаризации; расхождения не анализируются.</t>
        </is>
      </c>
      <c r="G19" s="8" t="inlineStr">
        <is>
          <t>Организована циклическая инвентаризация по ABC-категориям; расхождения фиксируются.</t>
        </is>
      </c>
      <c r="H19" s="8" t="inlineStr">
        <is>
          <t>Точность учёта по позициям категории A выше 95 %; причины расхождений устраняются.</t>
        </is>
      </c>
      <c r="I19" s="8" t="inlineStr">
        <is>
          <t>Точность учёта по всем позициям выше 98 %; проводятся «слепые» инвентаризации; причины анализируются.</t>
        </is>
      </c>
      <c r="J19" s="8" t="inlineStr">
        <is>
          <t>Точность учёта выше 99,5 % по всем позициям; управление точностью автоматизировано; отклонения разбираются по каждой позиции.</t>
        </is>
      </c>
      <c r="K19" s="8" t="inlineStr">
        <is>
          <t>Точность учёта, %</t>
        </is>
      </c>
      <c r="L19" s="8" t="inlineStr">
        <is>
          <t>Акты инвентаризаций, отчёт по расхождениям, анализ причин</t>
        </is>
      </c>
      <c r="M19" s="6" t="n"/>
      <c r="N19" s="8" t="n"/>
      <c r="O19" s="6">
        <f>IF(ISNUMBER(M19),3-M19,"")</f>
        <v/>
      </c>
      <c r="P19" s="6">
        <f>IF(AND(ISNUMBER(O19),O19&gt;0),RANK(O19,$O$2:$O$41,0)+COUNTIF($O$2:O19,O19)-1,"")</f>
        <v/>
      </c>
      <c r="Q19" s="6">
        <f>IF(AND(ISNUMBER(M19),M19&gt;=4),M19,"")</f>
        <v/>
      </c>
      <c r="R19" s="6">
        <f>IF(ISNUMBER(Q19),RANK(Q19,$Q$2:$Q$41,0)+COUNTIF($Q$2:Q19,Q19)-1,"")</f>
        <v/>
      </c>
    </row>
    <row r="20">
      <c r="A20" s="5" t="inlineStr">
        <is>
          <t>C19</t>
        </is>
      </c>
      <c r="B20" s="6" t="inlineStr">
        <is>
          <t>B3</t>
        </is>
      </c>
      <c r="C20" s="7" t="inlineStr">
        <is>
          <t>3.1</t>
        </is>
      </c>
      <c r="D20" s="8" t="inlineStr">
        <is>
          <t>Учёт и анализ OEE</t>
        </is>
      </c>
      <c r="E20" s="8" t="inlineStr">
        <is>
          <t>OEE не рассчитывается; простои не учитываются.</t>
        </is>
      </c>
      <c r="F20" s="8" t="inlineStr">
        <is>
          <t>Ведётся ручной учёт простоев критичного оборудования (время, причина).</t>
        </is>
      </c>
      <c r="G20" s="8" t="inlineStr">
        <is>
          <t>OEE рассчитывается ежемесячно для ключевых единиц.</t>
        </is>
      </c>
      <c r="H20" s="8" t="inlineStr">
        <is>
          <t>Данные собираются автоматически; OEE рассчитывается ежедневно; потери OEE анализируются.</t>
        </is>
      </c>
      <c r="I20" s="8" t="inlineStr">
        <is>
          <t>Действует классификатор причин простоев; данные используются в планах улучшений.</t>
        </is>
      </c>
      <c r="J20" s="8" t="inlineStr">
        <is>
          <t>OEE мониторится в реальном времени; динамика используется в TPM; улучшения подтверждены ростом OEE.</t>
        </is>
      </c>
      <c r="K20" s="8" t="inlineStr">
        <is>
          <t>OEE, %; доступность, производительность и качество, %</t>
        </is>
      </c>
      <c r="L20" s="8" t="inlineStr">
        <is>
          <t>Выгрузка АСУ ТП, журнал простоев, отчёт OEE</t>
        </is>
      </c>
      <c r="M20" s="6" t="n"/>
      <c r="N20" s="8" t="n"/>
      <c r="O20" s="6">
        <f>IF(ISNUMBER(M20),3-M20,"")</f>
        <v/>
      </c>
      <c r="P20" s="6">
        <f>IF(AND(ISNUMBER(O20),O20&gt;0),RANK(O20,$O$2:$O$41,0)+COUNTIF($O$2:O20,O20)-1,"")</f>
        <v/>
      </c>
      <c r="Q20" s="6">
        <f>IF(AND(ISNUMBER(M20),M20&gt;=4),M20,"")</f>
        <v/>
      </c>
      <c r="R20" s="6">
        <f>IF(ISNUMBER(Q20),RANK(Q20,$Q$2:$Q$41,0)+COUNTIF($Q$2:Q20,Q20)-1,"")</f>
        <v/>
      </c>
    </row>
    <row r="21">
      <c r="A21" s="5" t="inlineStr">
        <is>
          <t>C20</t>
        </is>
      </c>
      <c r="B21" s="6" t="inlineStr">
        <is>
          <t>B3</t>
        </is>
      </c>
      <c r="C21" s="7" t="inlineStr">
        <is>
          <t>3.2</t>
        </is>
      </c>
      <c r="D21" s="8" t="inlineStr">
        <is>
          <t>Простои и анализ причин</t>
        </is>
      </c>
      <c r="E21" s="8" t="inlineStr">
        <is>
          <t>Простои не учитываются, анализ не проводится.</t>
        </is>
      </c>
      <c r="F21" s="8" t="inlineStr">
        <is>
          <t>Учитывается суммарное время простоев без причин.</t>
        </is>
      </c>
      <c r="G21" s="8" t="inlineStr">
        <is>
          <t>Простои учитываются с разделением по причинам; анализ проводится ежеквартально.</t>
        </is>
      </c>
      <c r="H21" s="8" t="inlineStr">
        <is>
          <t>Анализ проводится ежемесячно с применением Парето; ключевые сотрудники обучены.</t>
        </is>
      </c>
      <c r="I21" s="8" t="inlineStr">
        <is>
          <t>Действует классификатор поломок; сбор данных автоматизирован; анализ еженедельный.</t>
        </is>
      </c>
      <c r="J21" s="8" t="inlineStr">
        <is>
          <t>Анализ автоматизирован; результаты доступны в реальном времени; корректирующие и предупреждающие действия закрываются в срок.</t>
        </is>
      </c>
      <c r="K21" s="8" t="inlineStr">
        <is>
          <t>Внеплановые простои, ч/мес.; доля простоев по трём главным причинам, %</t>
        </is>
      </c>
      <c r="L21" s="8" t="inlineStr">
        <is>
          <t>Журнал простоев, Парето, выгрузка системы, реестр действий</t>
        </is>
      </c>
      <c r="M21" s="6" t="n"/>
      <c r="N21" s="8" t="n"/>
      <c r="O21" s="6">
        <f>IF(ISNUMBER(M21),3-M21,"")</f>
        <v/>
      </c>
      <c r="P21" s="6">
        <f>IF(AND(ISNUMBER(O21),O21&gt;0),RANK(O21,$O$2:$O$41,0)+COUNTIF($O$2:O21,O21)-1,"")</f>
        <v/>
      </c>
      <c r="Q21" s="6">
        <f>IF(AND(ISNUMBER(M21),M21&gt;=4),M21,"")</f>
        <v/>
      </c>
      <c r="R21" s="6">
        <f>IF(ISNUMBER(Q21),RANK(Q21,$Q$2:$Q$41,0)+COUNTIF($Q$2:Q21,Q21)-1,"")</f>
        <v/>
      </c>
    </row>
    <row r="22">
      <c r="A22" s="5" t="inlineStr">
        <is>
          <t>C21</t>
        </is>
      </c>
      <c r="B22" s="6" t="inlineStr">
        <is>
          <t>B3</t>
        </is>
      </c>
      <c r="C22" s="7" t="inlineStr">
        <is>
          <t>3.3</t>
        </is>
      </c>
      <c r="D22" s="8" t="inlineStr">
        <is>
          <t>Плановое обслуживание оборудования (ППР)</t>
        </is>
      </c>
      <c r="E22" s="8" t="inlineStr">
        <is>
          <t>Плановое обслуживание отсутствует; ремонт после поломки.</t>
        </is>
      </c>
      <c r="F22" s="8" t="inlineStr">
        <is>
          <t>Карты ТО и годовой график ППР разработаны для отдельных единиц.</t>
        </is>
      </c>
      <c r="G22" s="8" t="inlineStr">
        <is>
          <t>Карты ТО разработаны для основных единиц; отдельные ремонтники обучены; действует месячный график.</t>
        </is>
      </c>
      <c r="H22" s="8" t="inlineStr">
        <is>
          <t>Карты ТО разработаны для всех технологических единиц; ключевые ремонтники обучены; график детализирован до недель; выполнение контролируется ежемесячно.</t>
        </is>
      </c>
      <c r="I22" s="8" t="inlineStr">
        <is>
          <t>Все ремонтники обучены; график детализирован до дней; выполнение контролируется ежедневно.</t>
        </is>
      </c>
      <c r="J22" s="8" t="inlineStr">
        <is>
          <t>Карты ТО пересматриваются при изменении оборудования; ППР связан с данными состояния; периодичность корректируется по фактическому состоянию.</t>
        </is>
      </c>
      <c r="K22" s="8" t="inlineStr">
        <is>
          <t>Выполнение ППР, %; MTBF, ч</t>
        </is>
      </c>
      <c r="L22" s="8" t="inlineStr">
        <is>
          <t>График ППР, акты, журнал наработки, записи об обучении</t>
        </is>
      </c>
      <c r="M22" s="6" t="n"/>
      <c r="N22" s="8" t="n"/>
      <c r="O22" s="6">
        <f>IF(ISNUMBER(M22),3-M22,"")</f>
        <v/>
      </c>
      <c r="P22" s="6">
        <f>IF(AND(ISNUMBER(O22),O22&gt;0),RANK(O22,$O$2:$O$41,0)+COUNTIF($O$2:O22,O22)-1,"")</f>
        <v/>
      </c>
      <c r="Q22" s="6">
        <f>IF(AND(ISNUMBER(M22),M22&gt;=4),M22,"")</f>
        <v/>
      </c>
      <c r="R22" s="6">
        <f>IF(ISNUMBER(Q22),RANK(Q22,$Q$2:$Q$41,0)+COUNTIF($Q$2:Q22,Q22)-1,"")</f>
        <v/>
      </c>
    </row>
    <row r="23">
      <c r="A23" s="5" t="inlineStr">
        <is>
          <t>C22</t>
        </is>
      </c>
      <c r="B23" s="6" t="inlineStr">
        <is>
          <t>B3</t>
        </is>
      </c>
      <c r="C23" s="7" t="inlineStr">
        <is>
          <t>3.6</t>
        </is>
      </c>
      <c r="D23" s="8" t="inlineStr">
        <is>
          <t>Система заказа и хранения запасных частей</t>
        </is>
      </c>
      <c r="E23" s="8" t="inlineStr">
        <is>
          <t>Управление запасными частями отсутствует; закупка по мере поломки.</t>
        </is>
      </c>
      <c r="F23" s="8" t="inlineStr">
        <is>
          <t>Ведётся ручной учёт остатков; нормы запаса не рассчитаны.</t>
        </is>
      </c>
      <c r="G23" s="8" t="inlineStr">
        <is>
          <t>Определён перечень критических запчастей; ведётся складской учёт.</t>
        </is>
      </c>
      <c r="H23" s="8" t="inlineStr">
        <is>
          <t>Рассчитаны нормативы запаса по основным позициям; заказ при достижении минимума; ABC-анализ.</t>
        </is>
      </c>
      <c r="I23" s="8" t="inlineStr">
        <is>
          <t>Учёт автоматизирован; заказ формируется автоматически; действуют контракты с поставщиками.</t>
        </is>
      </c>
      <c r="J23" s="8" t="inlineStr">
        <is>
          <t>Потребность прогнозируется по графикам ППР и наработке; запас минимизирован; дефицит критических позиций отсутствует 12 месяцев.</t>
        </is>
      </c>
      <c r="K23" s="8" t="inlineStr">
        <is>
          <t>Дефицит критических запчастей, ч/мес.; оборачиваемость, оборотов/год</t>
        </is>
      </c>
      <c r="L23" s="8" t="inlineStr">
        <is>
          <t>Складской учёт, нормативы, ABC-отчёт, договоры</t>
        </is>
      </c>
      <c r="M23" s="6" t="n"/>
      <c r="N23" s="8" t="n"/>
      <c r="O23" s="6">
        <f>IF(ISNUMBER(M23),3-M23,"")</f>
        <v/>
      </c>
      <c r="P23" s="6">
        <f>IF(AND(ISNUMBER(O23),O23&gt;0),RANK(O23,$O$2:$O$41,0)+COUNTIF($O$2:O23,O23)-1,"")</f>
        <v/>
      </c>
      <c r="Q23" s="6">
        <f>IF(AND(ISNUMBER(M23),M23&gt;=4),M23,"")</f>
        <v/>
      </c>
      <c r="R23" s="6">
        <f>IF(ISNUMBER(Q23),RANK(Q23,$Q$2:$Q$41,0)+COUNTIF($Q$2:Q23,Q23)-1,"")</f>
        <v/>
      </c>
    </row>
    <row r="24">
      <c r="A24" s="5" t="inlineStr">
        <is>
          <t>C23</t>
        </is>
      </c>
      <c r="B24" s="6" t="inlineStr">
        <is>
          <t>B3</t>
        </is>
      </c>
      <c r="C24" s="7" t="inlineStr">
        <is>
          <t>3.7</t>
        </is>
      </c>
      <c r="D24" s="8" t="inlineStr">
        <is>
          <t>Анализ ремонтов (MTTR, MTBF, стоимость)</t>
        </is>
      </c>
      <c r="E24" s="8" t="inlineStr">
        <is>
          <t>Показатели ремонтов не анализируются.</t>
        </is>
      </c>
      <c r="F24" s="8" t="inlineStr">
        <is>
          <t>Время восстановления фиксируется по отдельным крупным отказам.</t>
        </is>
      </c>
      <c r="G24" s="8" t="inlineStr">
        <is>
          <t>Ведётся учёт времени восстановления и стоимости ремонтов; анализ не проводится.</t>
        </is>
      </c>
      <c r="H24" s="8" t="inlineStr">
        <is>
          <t>MTTR и MTBF рассчитываются для критического оборудования; анализ ежемесячный.</t>
        </is>
      </c>
      <c r="I24" s="8" t="inlineStr">
        <is>
          <t>Показатели анализируются еженедельно и сравниваются с нормативами; используются в планировании ППР.</t>
        </is>
      </c>
      <c r="J24" s="8" t="inlineStr">
        <is>
          <t>Сбор данных автоматизирован; отказы прогнозируются; графики ремонтов корректируются по фактической наработке.</t>
        </is>
      </c>
      <c r="K24" s="8" t="inlineStr">
        <is>
          <t>MTTR, ч; MTBF, ч</t>
        </is>
      </c>
      <c r="L24" s="8" t="inlineStr">
        <is>
          <t>Отчёты по ремонтам, выгрузка системы, нормативы</t>
        </is>
      </c>
      <c r="M24" s="6" t="n"/>
      <c r="N24" s="8" t="n"/>
      <c r="O24" s="6">
        <f>IF(ISNUMBER(M24),3-M24,"")</f>
        <v/>
      </c>
      <c r="P24" s="6">
        <f>IF(AND(ISNUMBER(O24),O24&gt;0),RANK(O24,$O$2:$O$41,0)+COUNTIF($O$2:O24,O24)-1,"")</f>
        <v/>
      </c>
      <c r="Q24" s="6">
        <f>IF(AND(ISNUMBER(M24),M24&gt;=4),M24,"")</f>
        <v/>
      </c>
      <c r="R24" s="6">
        <f>IF(ISNUMBER(Q24),RANK(Q24,$Q$2:$Q$41,0)+COUNTIF($Q$2:Q24,Q24)-1,"")</f>
        <v/>
      </c>
    </row>
    <row r="25">
      <c r="A25" s="5" t="inlineStr">
        <is>
          <t>C24</t>
        </is>
      </c>
      <c r="B25" s="6" t="inlineStr">
        <is>
          <t>B4</t>
        </is>
      </c>
      <c r="C25" s="7" t="inlineStr">
        <is>
          <t>4.1</t>
        </is>
      </c>
      <c r="D25" s="8" t="inlineStr">
        <is>
          <t>Учёт и анализ отказов инженерных систем</t>
        </is>
      </c>
      <c r="E25" s="8" t="inlineStr">
        <is>
          <t>Отказы не фиксируются.</t>
        </is>
      </c>
      <c r="F25" s="8" t="inlineStr">
        <is>
          <t>Ведётся ручной журнал аварийных отключений.</t>
        </is>
      </c>
      <c r="G25" s="8" t="inlineStr">
        <is>
          <t>Отказы фиксируются с указанием причины; анализ не проводится.</t>
        </is>
      </c>
      <c r="H25" s="8" t="inlineStr">
        <is>
          <t>Анализ проводится ежемесячно; строится Парето; определены проблемные системы.</t>
        </is>
      </c>
      <c r="I25" s="8" t="inlineStr">
        <is>
          <t>Анализ проводится еженедельно; по проблемным системам назначены предупреждающие мероприятия.</t>
        </is>
      </c>
      <c r="J25" s="8" t="inlineStr">
        <is>
          <t>Параметры мониторятся автоматически; отказы прогнозируются; данные передаются в диспетчерскую.</t>
        </is>
      </c>
      <c r="K25" s="8" t="inlineStr">
        <is>
          <t>Число отказов, шт./мес.; время восстановления, ч</t>
        </is>
      </c>
      <c r="L25" s="8" t="inlineStr">
        <is>
          <t>Журнал отказов, Парето, план мероприятий, выгрузка диспетчерской</t>
        </is>
      </c>
      <c r="M25" s="6" t="n"/>
      <c r="N25" s="8" t="n"/>
      <c r="O25" s="6">
        <f>IF(ISNUMBER(M25),3-M25,"")</f>
        <v/>
      </c>
      <c r="P25" s="6">
        <f>IF(AND(ISNUMBER(O25),O25&gt;0),RANK(O25,$O$2:$O$41,0)+COUNTIF($O$2:O25,O25)-1,"")</f>
        <v/>
      </c>
      <c r="Q25" s="6">
        <f>IF(AND(ISNUMBER(M25),M25&gt;=4),M25,"")</f>
        <v/>
      </c>
      <c r="R25" s="6">
        <f>IF(ISNUMBER(Q25),RANK(Q25,$Q$2:$Q$41,0)+COUNTIF($Q$2:Q25,Q25)-1,"")</f>
        <v/>
      </c>
    </row>
    <row r="26">
      <c r="A26" s="5" t="inlineStr">
        <is>
          <t>C25</t>
        </is>
      </c>
      <c r="B26" s="6" t="inlineStr">
        <is>
          <t>B4</t>
        </is>
      </c>
      <c r="C26" s="7" t="inlineStr">
        <is>
          <t>4.2</t>
        </is>
      </c>
      <c r="D26" s="8" t="inlineStr">
        <is>
          <t>Плановое обслуживание зданий и сооружений</t>
        </is>
      </c>
      <c r="E26" s="8" t="inlineStr">
        <is>
          <t>Обслуживание зданий и сооружений отсутствует.</t>
        </is>
      </c>
      <c r="F26" s="8" t="inlineStr">
        <is>
          <t>Проводятся визуальные осмотры при необходимости; записи не ведутся.</t>
        </is>
      </c>
      <c r="G26" s="8" t="inlineStr">
        <is>
          <t>Утверждён график ежегодных осмотров; ремонты выполняются после выявления дефекта.</t>
        </is>
      </c>
      <c r="H26" s="8" t="inlineStr">
        <is>
          <t>График осмотров соблюдается; по результатам составляются дефектные ведомости и план текущих ремонтов.</t>
        </is>
      </c>
      <c r="I26" s="8" t="inlineStr">
        <is>
          <t>Действует программа капитальных ремонтов на 3 года; выполненные работы учитываются.</t>
        </is>
      </c>
      <c r="J26" s="8" t="inlineStr">
        <is>
          <t>Планово-предупредительная система охватывает все объекты; состояние конструкций мониторится; сроки ремонтов соблюдаются.</t>
        </is>
      </c>
      <c r="K26" s="8" t="inlineStr">
        <is>
          <t>Выполнение графика осмотров, %; выполнение плана ремонтов, %</t>
        </is>
      </c>
      <c r="L26" s="8" t="inlineStr">
        <is>
          <t>График осмотров, акты, дефектные ведомости, программа капремонтов</t>
        </is>
      </c>
      <c r="M26" s="6" t="n"/>
      <c r="N26" s="8" t="n"/>
      <c r="O26" s="6">
        <f>IF(ISNUMBER(M26),3-M26,"")</f>
        <v/>
      </c>
      <c r="P26" s="6">
        <f>IF(AND(ISNUMBER(O26),O26&gt;0),RANK(O26,$O$2:$O$41,0)+COUNTIF($O$2:O26,O26)-1,"")</f>
        <v/>
      </c>
      <c r="Q26" s="6">
        <f>IF(AND(ISNUMBER(M26),M26&gt;=4),M26,"")</f>
        <v/>
      </c>
      <c r="R26" s="6">
        <f>IF(ISNUMBER(Q26),RANK(Q26,$Q$2:$Q$41,0)+COUNTIF($Q$2:Q26,Q26)-1,"")</f>
        <v/>
      </c>
    </row>
    <row r="27">
      <c r="A27" s="5" t="inlineStr">
        <is>
          <t>C26</t>
        </is>
      </c>
      <c r="B27" s="6" t="inlineStr">
        <is>
          <t>B4</t>
        </is>
      </c>
      <c r="C27" s="7" t="inlineStr">
        <is>
          <t>4.5</t>
        </is>
      </c>
      <c r="D27" s="8" t="inlineStr">
        <is>
          <t>Учёт энергоресурсов и энергосбережение</t>
        </is>
      </c>
      <c r="E27" s="8" t="inlineStr">
        <is>
          <t>Учёт энергоресурсов отсутствует.</t>
        </is>
      </c>
      <c r="F27" s="8" t="inlineStr">
        <is>
          <t>Установлены общезаводские счётчики; показания снимаются ежемесячно.</t>
        </is>
      </c>
      <c r="G27" s="8" t="inlineStr">
        <is>
          <t>Внедрён поучастковый учёт электроэнергии, воды и тепла; анализ не проводится.</t>
        </is>
      </c>
      <c r="H27" s="8" t="inlineStr">
        <is>
          <t>Удельные нормы потребления рассчитаны; анализ отклонений проводится ежемесячно.</t>
        </is>
      </c>
      <c r="I27" s="8" t="inlineStr">
        <is>
          <t>Действует программа энергосбережения; мероприятия выполняются; эффект измеряется.</t>
        </is>
      </c>
      <c r="J27" s="8" t="inlineStr">
        <is>
          <t>Действует автоматизированная система учёта; мониторинг онлайн; мероприятия отбираются по данным.</t>
        </is>
      </c>
      <c r="K27" s="8" t="inlineStr">
        <is>
          <t>Удельное потребление, кВт·ч/ед.; экономия, руб./год</t>
        </is>
      </c>
      <c r="L27" s="8" t="inlineStr">
        <is>
          <t>Приборы учёта, отчёты, акты мероприятий, выгрузка системы учёта</t>
        </is>
      </c>
      <c r="M27" s="6" t="n"/>
      <c r="N27" s="8" t="n"/>
      <c r="O27" s="6">
        <f>IF(ISNUMBER(M27),3-M27,"")</f>
        <v/>
      </c>
      <c r="P27" s="6">
        <f>IF(AND(ISNUMBER(O27),O27&gt;0),RANK(O27,$O$2:$O$41,0)+COUNTIF($O$2:O27,O27)-1,"")</f>
        <v/>
      </c>
      <c r="Q27" s="6">
        <f>IF(AND(ISNUMBER(M27),M27&gt;=4),M27,"")</f>
        <v/>
      </c>
      <c r="R27" s="6">
        <f>IF(ISNUMBER(Q27),RANK(Q27,$Q$2:$Q$41,0)+COUNTIF($Q$2:Q27,Q27)-1,"")</f>
        <v/>
      </c>
    </row>
    <row r="28">
      <c r="A28" s="5" t="inlineStr">
        <is>
          <t>C27</t>
        </is>
      </c>
      <c r="B28" s="6" t="inlineStr">
        <is>
          <t>B4</t>
        </is>
      </c>
      <c r="C28" s="7" t="inlineStr">
        <is>
          <t>4.11</t>
        </is>
      </c>
      <c r="D28" s="8" t="inlineStr">
        <is>
          <t>Безопасность при эксплуатации грузоподъёмных механизмов</t>
        </is>
      </c>
      <c r="E28" s="8" t="inlineStr">
        <is>
          <t>Правила эксплуатации нарушаются; обучение не проводится.</t>
        </is>
      </c>
      <c r="F28" s="8" t="inlineStr">
        <is>
          <t>Инструкции по безопасности разработаны; контроль соблюдения отсутствует.</t>
        </is>
      </c>
      <c r="G28" s="8" t="inlineStr">
        <is>
          <t>Проводятся отдельные проверки; обучение выполняется по мере необходимости.</t>
        </is>
      </c>
      <c r="H28" s="8" t="inlineStr">
        <is>
          <t>Контроль систематический; обучение проводится по графику; инциденты расследуются.</t>
        </is>
      </c>
      <c r="I28" s="8" t="inlineStr">
        <is>
          <t>Риски оцениваются до начала работ; применяются технические средства безопасности; культура безопасности поддерживается.</t>
        </is>
      </c>
      <c r="J28" s="8" t="inlineStr">
        <is>
          <t>Действует система управления безопасностью; аудиты проводятся по плану; повторные нарушения отсутствуют за год.</t>
        </is>
      </c>
      <c r="K28" s="8" t="inlineStr">
        <is>
          <t>Число инцидентов; доля нарушений, устранённых в срок, %</t>
        </is>
      </c>
      <c r="L28" s="8" t="inlineStr">
        <is>
          <t>Акты проверок, журнал обучения, статистика инцидентов</t>
        </is>
      </c>
      <c r="M28" s="6" t="n"/>
      <c r="N28" s="8" t="n"/>
      <c r="O28" s="6">
        <f>IF(ISNUMBER(M28),3-M28,"")</f>
        <v/>
      </c>
      <c r="P28" s="6">
        <f>IF(AND(ISNUMBER(O28),O28&gt;0),RANK(O28,$O$2:$O$41,0)+COUNTIF($O$2:O28,O28)-1,"")</f>
        <v/>
      </c>
      <c r="Q28" s="6">
        <f>IF(AND(ISNUMBER(M28),M28&gt;=4),M28,"")</f>
        <v/>
      </c>
      <c r="R28" s="6">
        <f>IF(ISNUMBER(Q28),RANK(Q28,$Q$2:$Q$41,0)+COUNTIF($Q$2:Q28,Q28)-1,"")</f>
        <v/>
      </c>
    </row>
    <row r="29">
      <c r="A29" s="5" t="inlineStr">
        <is>
          <t>C28</t>
        </is>
      </c>
      <c r="B29" s="6" t="inlineStr">
        <is>
          <t>B4</t>
        </is>
      </c>
      <c r="C29" s="7" t="inlineStr">
        <is>
          <t>4.22</t>
        </is>
      </c>
      <c r="D29" s="8" t="inlineStr">
        <is>
          <t>Противопожарная защита</t>
        </is>
      </c>
      <c r="E29" s="8" t="inlineStr">
        <is>
          <t>Система противопожарной защиты не работает; ТО не проводится.</t>
        </is>
      </c>
      <c r="F29" s="8" t="inlineStr">
        <is>
          <t>Проверки выполняются при предписании; неисправности есть.</t>
        </is>
      </c>
      <c r="G29" s="8" t="inlineStr">
        <is>
          <t>Действует договор ТО; работы выполняются с опозданием.</t>
        </is>
      </c>
      <c r="H29" s="8" t="inlineStr">
        <is>
          <t>Система под контролем; неисправности устраняются; журналы ведутся.</t>
        </is>
      </c>
      <c r="I29" s="8" t="inlineStr">
        <is>
          <t>Система интегрирована с диспетчерской; мониторинг удалённый; срабатывания анализируются.</t>
        </is>
      </c>
      <c r="J29" s="8" t="inlineStr">
        <is>
          <t>Контроль и тестирование автоматические; готовность подтверждается протоколами; нарушений нет за год.</t>
        </is>
      </c>
      <c r="K29" s="8" t="inlineStr">
        <is>
          <t>Готовность системы, %; время устранения неисправности, ч</t>
        </is>
      </c>
      <c r="L29" s="8" t="inlineStr">
        <is>
          <t>Акты проверок, журналы, протоколы тестирования</t>
        </is>
      </c>
      <c r="M29" s="6" t="n"/>
      <c r="N29" s="8" t="n"/>
      <c r="O29" s="6">
        <f>IF(ISNUMBER(M29),3-M29,"")</f>
        <v/>
      </c>
      <c r="P29" s="6">
        <f>IF(AND(ISNUMBER(O29),O29&gt;0),RANK(O29,$O$2:$O$41,0)+COUNTIF($O$2:O29,O29)-1,"")</f>
        <v/>
      </c>
      <c r="Q29" s="6">
        <f>IF(AND(ISNUMBER(M29),M29&gt;=4),M29,"")</f>
        <v/>
      </c>
      <c r="R29" s="6">
        <f>IF(ISNUMBER(Q29),RANK(Q29,$Q$2:$Q$41,0)+COUNTIF($Q$2:Q29,Q29)-1,"")</f>
        <v/>
      </c>
    </row>
    <row r="30">
      <c r="A30" s="5" t="inlineStr">
        <is>
          <t>C29</t>
        </is>
      </c>
      <c r="B30" s="6" t="inlineStr">
        <is>
          <t>B4</t>
        </is>
      </c>
      <c r="C30" s="7" t="inlineStr">
        <is>
          <t>4.26</t>
        </is>
      </c>
      <c r="D30" s="8" t="inlineStr">
        <is>
          <t>Контроль бюджета инфраструктуры</t>
        </is>
      </c>
      <c r="E30" s="8" t="inlineStr">
        <is>
          <t>Контроль бюджета отсутствует; отклонения не фиксируются.</t>
        </is>
      </c>
      <c r="F30" s="8" t="inlineStr">
        <is>
          <t>Данные о расходах не систематизированы; отклонения неизвестны.</t>
        </is>
      </c>
      <c r="G30" s="8" t="inlineStr">
        <is>
          <t>Отклонения известны руководителю; анализ причин не выполняется.</t>
        </is>
      </c>
      <c r="H30" s="8" t="inlineStr">
        <is>
          <t>Контроль бюджета выполняется ежемесячно; причины отклонений анализируются; отчётность формируется.</t>
        </is>
      </c>
      <c r="I30" s="8" t="inlineStr">
        <is>
          <t>По отклонениям разрабатываются корректирующие мероприятия; планирование улучшается.</t>
        </is>
      </c>
      <c r="J30" s="8" t="inlineStr">
        <is>
          <t>Бюджет связан с финансовой системой; расходы прогнозируются; отклонения закрываются в срок.</t>
        </is>
      </c>
      <c r="K30" s="8" t="inlineStr">
        <is>
          <t>Отклонение факта от бюджета, %; доля расходов с обоснованием, %</t>
        </is>
      </c>
      <c r="L30" s="8" t="inlineStr">
        <is>
          <t>Бюджетные отчёты, анализ отклонений, план мероприятий</t>
        </is>
      </c>
      <c r="M30" s="6" t="n"/>
      <c r="N30" s="8" t="n"/>
      <c r="O30" s="6">
        <f>IF(ISNUMBER(M30),3-M30,"")</f>
        <v/>
      </c>
      <c r="P30" s="6">
        <f>IF(AND(ISNUMBER(O30),O30&gt;0),RANK(O30,$O$2:$O$41,0)+COUNTIF($O$2:O30,O30)-1,"")</f>
        <v/>
      </c>
      <c r="Q30" s="6">
        <f>IF(AND(ISNUMBER(M30),M30&gt;=4),M30,"")</f>
        <v/>
      </c>
      <c r="R30" s="6">
        <f>IF(ISNUMBER(Q30),RANK(Q30,$Q$2:$Q$41,0)+COUNTIF($Q$2:Q30,Q30)-1,"")</f>
        <v/>
      </c>
    </row>
    <row r="31">
      <c r="A31" s="5" t="inlineStr">
        <is>
          <t>C30</t>
        </is>
      </c>
      <c r="B31" s="6" t="inlineStr">
        <is>
          <t>B5</t>
        </is>
      </c>
      <c r="C31" s="7" t="inlineStr">
        <is>
          <t>5.5</t>
        </is>
      </c>
      <c r="D31" s="8" t="inlineStr">
        <is>
          <t>Обучение и наставничество</t>
        </is>
      </c>
      <c r="E31" s="8" t="inlineStr">
        <is>
          <t>Система обучения отсутствует; наставничество не организовано.</t>
        </is>
      </c>
      <c r="F31" s="8" t="inlineStr">
        <is>
          <t>Новых сотрудников закрепляют за опытными; программа и матрица компетенций отсутствуют.</t>
        </is>
      </c>
      <c r="G31" s="8" t="inlineStr">
        <is>
          <t>Составлен перечень наставников; есть общий план обучения новых; тестирование по итогам адаптации.</t>
        </is>
      </c>
      <c r="H31" s="8" t="inlineStr">
        <is>
          <t>Действует положение о наставничестве и обучении; перечень наставников с оценкой компетенций; матрица компетенций для ключевых должностей.</t>
        </is>
      </c>
      <c r="I31" s="8" t="inlineStr">
        <is>
          <t>Программа обучения действует; адаптация и повышение компетенций выполняются; контроль успешности; матрица компетенций по всем должностям.</t>
        </is>
      </c>
      <c r="J31" s="8" t="inlineStr">
        <is>
          <t>Программа построена по TWI; наставники мотивируются; матрица компетенций актуализируется; план повышения квалификации выполняется.</t>
        </is>
      </c>
      <c r="K31" s="8" t="inlineStr">
        <is>
          <t>Охват обучением, %; доля новичков, прошедших испытательный срок, %</t>
        </is>
      </c>
      <c r="L31" s="8" t="inlineStr">
        <is>
          <t>Положение, программа, матрица компетенций, отчёты по обучению, обратная связь</t>
        </is>
      </c>
      <c r="M31" s="6" t="n"/>
      <c r="N31" s="8" t="n"/>
      <c r="O31" s="6">
        <f>IF(ISNUMBER(M31),3-M31,"")</f>
        <v/>
      </c>
      <c r="P31" s="6">
        <f>IF(AND(ISNUMBER(O31),O31&gt;0),RANK(O31,$O$2:$O$41,0)+COUNTIF($O$2:O31,O31)-1,"")</f>
        <v/>
      </c>
      <c r="Q31" s="6">
        <f>IF(AND(ISNUMBER(M31),M31&gt;=4),M31,"")</f>
        <v/>
      </c>
      <c r="R31" s="6">
        <f>IF(ISNUMBER(Q31),RANK(Q31,$Q$2:$Q$41,0)+COUNTIF($Q$2:Q31,Q31)-1,"")</f>
        <v/>
      </c>
    </row>
    <row r="32">
      <c r="A32" s="5" t="inlineStr">
        <is>
          <t>C31</t>
        </is>
      </c>
      <c r="B32" s="6" t="inlineStr">
        <is>
          <t>B5</t>
        </is>
      </c>
      <c r="C32" s="7" t="inlineStr">
        <is>
          <t>5.9</t>
        </is>
      </c>
      <c r="D32" s="8" t="inlineStr">
        <is>
          <t>Адаптация персонала</t>
        </is>
      </c>
      <c r="E32" s="8" t="inlineStr">
        <is>
          <t>Регламент адаптации отсутствует.</t>
        </is>
      </c>
      <c r="F32" s="8" t="inlineStr">
        <is>
          <t>Регламент разработан; обратная связь по результатам не собирается.</t>
        </is>
      </c>
      <c r="G32" s="8" t="inlineStr">
        <is>
          <t>Регламент выполняется; обратная связь собирается при увольнении новичка.</t>
        </is>
      </c>
      <c r="H32" s="8" t="inlineStr">
        <is>
          <t>Регламент выполняется; обратная связь собирается после 1-го месяца; мониторинг испытательного срока выборочный.</t>
        </is>
      </c>
      <c r="I32" s="8" t="inlineStr">
        <is>
          <t>Обратная связь собирается после 1-го и 3-го месяцев для всех новичков; мониторинг испытательного срока по всем.</t>
        </is>
      </c>
      <c r="J32" s="8" t="inlineStr">
        <is>
          <t>Регламент пересматривается по обратной связи; результативность наставников оценивается по итогам испытательного срока; доля успешных новичков растёт.</t>
        </is>
      </c>
      <c r="K32" s="8" t="inlineStr">
        <is>
          <t>Доля новичков, прошедших испытательный срок, %; текучесть на испытательном сроке, %</t>
        </is>
      </c>
      <c r="L32" s="8" t="inlineStr">
        <is>
          <t>Регламент, чек-листы, анкеты обратной связи, статистика испытательного срока</t>
        </is>
      </c>
      <c r="M32" s="6" t="n"/>
      <c r="N32" s="8" t="n"/>
      <c r="O32" s="6">
        <f>IF(ISNUMBER(M32),3-M32,"")</f>
        <v/>
      </c>
      <c r="P32" s="6">
        <f>IF(AND(ISNUMBER(O32),O32&gt;0),RANK(O32,$O$2:$O$41,0)+COUNTIF($O$2:O32,O32)-1,"")</f>
        <v/>
      </c>
      <c r="Q32" s="6">
        <f>IF(AND(ISNUMBER(M32),M32&gt;=4),M32,"")</f>
        <v/>
      </c>
      <c r="R32" s="6">
        <f>IF(ISNUMBER(Q32),RANK(Q32,$Q$2:$Q$41,0)+COUNTIF($Q$2:Q32,Q32)-1,"")</f>
        <v/>
      </c>
    </row>
    <row r="33">
      <c r="A33" s="5" t="inlineStr">
        <is>
          <t>C32</t>
        </is>
      </c>
      <c r="B33" s="6" t="inlineStr">
        <is>
          <t>B5</t>
        </is>
      </c>
      <c r="C33" s="7" t="inlineStr">
        <is>
          <t>5.10</t>
        </is>
      </c>
      <c r="D33" s="8" t="inlineStr">
        <is>
          <t>Школа мастеров и программы развития руководителей</t>
        </is>
      </c>
      <c r="E33" s="8" t="inlineStr">
        <is>
          <t>Программы развития руководителей отсутствуют.</t>
        </is>
      </c>
      <c r="F33" s="8" t="inlineStr">
        <is>
          <t>Есть видение развития отдельных сотрудников; программы нет.</t>
        </is>
      </c>
      <c r="G33" s="8" t="inlineStr">
        <is>
          <t>Разработана программа обучения ключевых сотрудников инструментам производственной системы.</t>
        </is>
      </c>
      <c r="H33" s="8" t="inlineStr">
        <is>
          <t>Программа для мастеров и начальников участков разработана и выполняется; обучение проводится по мере набора группы.</t>
        </is>
      </c>
      <c r="I33" s="8" t="inlineStr">
        <is>
          <t>Программа охватывает всех руководителей; обучение проводится не реже 1 раза в год.</t>
        </is>
      </c>
      <c r="J33" s="8" t="inlineStr">
        <is>
          <t>Программа охватывает руководителей и сотрудников резерва; содержание обновляется под задачи года; применяется TWI.</t>
        </is>
      </c>
      <c r="K33" s="8" t="inlineStr">
        <is>
          <t>Доля руководителей, прошедших программу, %; выполнение годового плана обучения, %</t>
        </is>
      </c>
      <c r="L33" s="8" t="inlineStr">
        <is>
          <t>Программа, график, записи об обучении, оценка применения</t>
        </is>
      </c>
      <c r="M33" s="6" t="n"/>
      <c r="N33" s="8" t="n"/>
      <c r="O33" s="6">
        <f>IF(ISNUMBER(M33),3-M33,"")</f>
        <v/>
      </c>
      <c r="P33" s="6">
        <f>IF(AND(ISNUMBER(O33),O33&gt;0),RANK(O33,$O$2:$O$41,0)+COUNTIF($O$2:O33,O33)-1,"")</f>
        <v/>
      </c>
      <c r="Q33" s="6">
        <f>IF(AND(ISNUMBER(M33),M33&gt;=4),M33,"")</f>
        <v/>
      </c>
      <c r="R33" s="6">
        <f>IF(ISNUMBER(Q33),RANK(Q33,$Q$2:$Q$41,0)+COUNTIF($Q$2:Q33,Q33)-1,"")</f>
        <v/>
      </c>
    </row>
    <row r="34">
      <c r="A34" s="5" t="inlineStr">
        <is>
          <t>C33</t>
        </is>
      </c>
      <c r="B34" s="6" t="inlineStr">
        <is>
          <t>B5</t>
        </is>
      </c>
      <c r="C34" s="7" t="inlineStr">
        <is>
          <t>5.12</t>
        </is>
      </c>
      <c r="D34" s="8" t="inlineStr">
        <is>
          <t>Система премирования</t>
        </is>
      </c>
      <c r="E34" s="8" t="inlineStr">
        <is>
          <t>Виды премий не систематизированы; расчёт ручной; контроль бюджета отсутствует.</t>
        </is>
      </c>
      <c r="F34" s="8" t="inlineStr">
        <is>
          <t>Премии описаны разрозненными локальными нормативными актами; практика расходится с документами; контроль лимитов по итогам месяца.</t>
        </is>
      </c>
      <c r="G34" s="8" t="inlineStr">
        <is>
          <t>Перечень премий и категорий отражён в локальных нормативных актах; часть данных собирается вручную; контроль бюджета по завершении периода.</t>
        </is>
      </c>
      <c r="H34" s="8" t="inlineStr">
        <is>
          <t>Все основные виды премий и условия закреплены в локальных нормативных актах; процедуры расчёта стандартизированы; часть данных берётся из учётных систем.</t>
        </is>
      </c>
      <c r="I34" s="8" t="inlineStr">
        <is>
          <t>Применяются унифицированные формы и настройки в системе; большинство данных загружается автоматически; действуют лимиты на этапах согласования.</t>
        </is>
      </c>
      <c r="J34" s="8" t="inlineStr">
        <is>
          <t>Виды премий и схемы расчёта настроены в системе; ручной труд минимален; ошибки и трудоёмкость анализируются; отклонения от актов и бюджета отсутствуют за период.</t>
        </is>
      </c>
      <c r="K34" s="8" t="inlineStr">
        <is>
          <t>Доля ошибок в расчётах, %; отклонение от бюджета премий, %</t>
        </is>
      </c>
      <c r="L34" s="8" t="inlineStr">
        <is>
          <t>Локальные акты, расчётные листы, настройки системы, отчёт по бюджету</t>
        </is>
      </c>
      <c r="M34" s="6" t="n"/>
      <c r="N34" s="8" t="n"/>
      <c r="O34" s="6">
        <f>IF(ISNUMBER(M34),3-M34,"")</f>
        <v/>
      </c>
      <c r="P34" s="6">
        <f>IF(AND(ISNUMBER(O34),O34&gt;0),RANK(O34,$O$2:$O$41,0)+COUNTIF($O$2:O34,O34)-1,"")</f>
        <v/>
      </c>
      <c r="Q34" s="6">
        <f>IF(AND(ISNUMBER(M34),M34&gt;=4),M34,"")</f>
        <v/>
      </c>
      <c r="R34" s="6">
        <f>IF(ISNUMBER(Q34),RANK(Q34,$Q$2:$Q$41,0)+COUNTIF($Q$2:Q34,Q34)-1,"")</f>
        <v/>
      </c>
    </row>
    <row r="35">
      <c r="A35" s="5" t="inlineStr">
        <is>
          <t>C34</t>
        </is>
      </c>
      <c r="B35" s="6" t="inlineStr">
        <is>
          <t>B5</t>
        </is>
      </c>
      <c r="C35" s="7" t="inlineStr">
        <is>
          <t>5.13</t>
        </is>
      </c>
      <c r="D35" s="8" t="inlineStr">
        <is>
          <t>Управление состоянием персонала</t>
        </is>
      </c>
      <c r="E35" s="8" t="inlineStr">
        <is>
          <t>Состояние персонала не анализируется; решения принимаются после инцидента.</t>
        </is>
      </c>
      <c r="F35" s="8" t="inlineStr">
        <is>
          <t>Собираются отдельные показатели (текучесть, прогулы, травматизм); анализ не выполняется.</t>
        </is>
      </c>
      <c r="G35" s="8" t="inlineStr">
        <is>
          <t>Анализируются ключевые показатели (текучесть, причины увольнений, дисциплинарные нарушения); действия по результатам фиксируются не по каждому выводу.</t>
        </is>
      </c>
      <c r="H35" s="8" t="inlineStr">
        <is>
          <t>Показатели анализируются по подразделениям; планы мероприятий формируются и частично выполняются.</t>
        </is>
      </c>
      <c r="I35" s="8" t="inlineStr">
        <is>
          <t>Показатели рассматриваются на еженедельных совещаниях; планы согласуются с руководителями; выполнение отслеживается; действует дорожная карта по итогам опроса.</t>
        </is>
      </c>
      <c r="J35" s="8" t="inlineStr">
        <is>
          <t>Данные используются для раннего выявления рисков; корректирующие мероприятия выполняются и оцениваются; практики лучших подразделений тиражируются.</t>
        </is>
      </c>
      <c r="K35" s="8" t="inlineStr">
        <is>
          <t>Текучесть, %; прогулы, %; вовлечённость, балл</t>
        </is>
      </c>
      <c r="L35" s="8" t="inlineStr">
        <is>
          <t>Отчёты по текучести и прогулам, протоколы совещаний, планы мероприятий</t>
        </is>
      </c>
      <c r="M35" s="6" t="n"/>
      <c r="N35" s="8" t="n"/>
      <c r="O35" s="6">
        <f>IF(ISNUMBER(M35),3-M35,"")</f>
        <v/>
      </c>
      <c r="P35" s="6">
        <f>IF(AND(ISNUMBER(O35),O35&gt;0),RANK(O35,$O$2:$O$41,0)+COUNTIF($O$2:O35,O35)-1,"")</f>
        <v/>
      </c>
      <c r="Q35" s="6">
        <f>IF(AND(ISNUMBER(M35),M35&gt;=4),M35,"")</f>
        <v/>
      </c>
      <c r="R35" s="6">
        <f>IF(ISNUMBER(Q35),RANK(Q35,$Q$2:$Q$41,0)+COUNTIF($Q$2:Q35,Q35)-1,"")</f>
        <v/>
      </c>
    </row>
    <row r="36">
      <c r="A36" s="5" t="inlineStr">
        <is>
          <t>C35</t>
        </is>
      </c>
      <c r="B36" s="6" t="inlineStr">
        <is>
          <t>B6</t>
        </is>
      </c>
      <c r="C36" s="7" t="inlineStr">
        <is>
          <t>6.2</t>
        </is>
      </c>
      <c r="D36" s="8" t="inlineStr">
        <is>
          <t>Декомпозиция целей</t>
        </is>
      </c>
      <c r="E36" s="8" t="inlineStr">
        <is>
          <t>Цели определены только на уровне генерального директора.</t>
        </is>
      </c>
      <c r="F36" s="8" t="inlineStr">
        <is>
          <t>Цели доведены до директоров по направлениям.</t>
        </is>
      </c>
      <c r="G36" s="8" t="inlineStr">
        <is>
          <t>Цели доведены до начальников цехов и отделов.</t>
        </is>
      </c>
      <c r="H36" s="8" t="inlineStr">
        <is>
          <t>Цели доведены до сменных мастеров; сотрудники знают цели подразделения.</t>
        </is>
      </c>
      <c r="I36" s="8" t="inlineStr">
        <is>
          <t>Цели доведены до индивидуального уровня; сотрудники понимают свой вклад.</t>
        </is>
      </c>
      <c r="J36" s="8" t="inlineStr">
        <is>
          <t>Система целей пересматривается ежегодно; действует обратная связь по достижению; цели подкреплены ежедневным управлением (доски, совещания).</t>
        </is>
      </c>
      <c r="K36" s="8" t="inlineStr">
        <is>
          <t>Доля целей с владельцем и показателем, %</t>
        </is>
      </c>
      <c r="L36" s="8" t="inlineStr">
        <is>
          <t>Дерево целей, листы целей подразделений, стенды, протоколы</t>
        </is>
      </c>
      <c r="M36" s="6" t="n"/>
      <c r="N36" s="8" t="n"/>
      <c r="O36" s="6">
        <f>IF(ISNUMBER(M36),3-M36,"")</f>
        <v/>
      </c>
      <c r="P36" s="6">
        <f>IF(AND(ISNUMBER(O36),O36&gt;0),RANK(O36,$O$2:$O$41,0)+COUNTIF($O$2:O36,O36)-1,"")</f>
        <v/>
      </c>
      <c r="Q36" s="6">
        <f>IF(AND(ISNUMBER(M36),M36&gt;=4),M36,"")</f>
        <v/>
      </c>
      <c r="R36" s="6">
        <f>IF(ISNUMBER(Q36),RANK(Q36,$Q$2:$Q$41,0)+COUNTIF($Q$2:Q36,Q36)-1,"")</f>
        <v/>
      </c>
    </row>
    <row r="37">
      <c r="A37" s="5" t="inlineStr">
        <is>
          <t>C36</t>
        </is>
      </c>
      <c r="B37" s="6" t="inlineStr">
        <is>
          <t>B6</t>
        </is>
      </c>
      <c r="C37" s="7" t="inlineStr">
        <is>
          <t>6.5</t>
        </is>
      </c>
      <c r="D37" s="8" t="inlineStr">
        <is>
          <t>Обходы руководителей (гемба)</t>
        </is>
      </c>
      <c r="E37" s="8" t="inlineStr">
        <is>
          <t>Руководители не выходят в производство.</t>
        </is>
      </c>
      <c r="F37" s="8" t="inlineStr">
        <is>
          <t>Выходы выполняются при аварии или по вызову.</t>
        </is>
      </c>
      <c r="G37" s="8" t="inlineStr">
        <is>
          <t>Обходы выполняются при возникновении проблем; критерии обхода не определены.</t>
        </is>
      </c>
      <c r="H37" s="8" t="inlineStr">
        <is>
          <t>Обходы выполняются по графику не реже 1 раза в неделю; используется чек-лист.</t>
        </is>
      </c>
      <c r="I37" s="8" t="inlineStr">
        <is>
          <t>В ходе обхода руководитель обсуждает проблемы с работниками и фиксирует результаты; обратная связь даётся.</t>
        </is>
      </c>
      <c r="J37" s="8" t="inlineStr">
        <is>
          <t>Результаты обходов фиксируются в протоколе; решения и сроки отслеживаются; доля закрытых действий анализируется.</t>
        </is>
      </c>
      <c r="K37" s="8" t="inlineStr">
        <is>
          <t>Выполнение графика обходов, %; доля действий, закрытых в срок, %</t>
        </is>
      </c>
      <c r="L37" s="8" t="inlineStr">
        <is>
          <t>График, заполненные чек-листы, протоколы, реестр действий</t>
        </is>
      </c>
      <c r="M37" s="6" t="n"/>
      <c r="N37" s="8" t="n"/>
      <c r="O37" s="6">
        <f>IF(ISNUMBER(M37),3-M37,"")</f>
        <v/>
      </c>
      <c r="P37" s="6">
        <f>IF(AND(ISNUMBER(O37),O37&gt;0),RANK(O37,$O$2:$O$41,0)+COUNTIF($O$2:O37,O37)-1,"")</f>
        <v/>
      </c>
      <c r="Q37" s="6">
        <f>IF(AND(ISNUMBER(M37),M37&gt;=4),M37,"")</f>
        <v/>
      </c>
      <c r="R37" s="6">
        <f>IF(ISNUMBER(Q37),RANK(Q37,$Q$2:$Q$41,0)+COUNTIF($Q$2:Q37,Q37)-1,"")</f>
        <v/>
      </c>
    </row>
    <row r="38">
      <c r="A38" s="5" t="inlineStr">
        <is>
          <t>C37</t>
        </is>
      </c>
      <c r="B38" s="6" t="inlineStr">
        <is>
          <t>B6</t>
        </is>
      </c>
      <c r="C38" s="7" t="inlineStr">
        <is>
          <t>6.9</t>
        </is>
      </c>
      <c r="D38" s="8" t="inlineStr">
        <is>
          <t>Решение проблем</t>
        </is>
      </c>
      <c r="E38" s="8" t="inlineStr">
        <is>
          <t>Система решения проблем отсутствует.</t>
        </is>
      </c>
      <c r="F38" s="8" t="inlineStr">
        <is>
          <t>Проблемы решаются по мере поступления без фиксации метода.</t>
        </is>
      </c>
      <c r="G38" s="8" t="inlineStr">
        <is>
          <t>Применяется 5 почему на отдельных проблемах; единый подход отсутствует.</t>
        </is>
      </c>
      <c r="H38" s="8" t="inlineStr">
        <is>
          <t>Персонал обучен методам решения проблем; применяется стандартный подход (A3).</t>
        </is>
      </c>
      <c r="I38" s="8" t="inlineStr">
        <is>
          <t>Анализ корневых причин выполняется; контрмеры внедряются и проверяются на результативность.</t>
        </is>
      </c>
      <c r="J38" s="8" t="inlineStr">
        <is>
          <t>База решённых проблем ведётся и доступна; опыт тиражируется; повторение по той же причине отсутствует за период.</t>
        </is>
      </c>
      <c r="K38" s="8" t="inlineStr">
        <is>
          <t>Доля повторных проблем, %; время закрытия проблемы, дней</t>
        </is>
      </c>
      <c r="L38" s="8" t="inlineStr">
        <is>
          <t>A3-отчёты, реестр проблем, база знаний, интервью</t>
        </is>
      </c>
      <c r="M38" s="6" t="n"/>
      <c r="N38" s="8" t="n"/>
      <c r="O38" s="6">
        <f>IF(ISNUMBER(M38),3-M38,"")</f>
        <v/>
      </c>
      <c r="P38" s="6">
        <f>IF(AND(ISNUMBER(O38),O38&gt;0),RANK(O38,$O$2:$O$41,0)+COUNTIF($O$2:O38,O38)-1,"")</f>
        <v/>
      </c>
      <c r="Q38" s="6">
        <f>IF(AND(ISNUMBER(M38),M38&gt;=4),M38,"")</f>
        <v/>
      </c>
      <c r="R38" s="6">
        <f>IF(ISNUMBER(Q38),RANK(Q38,$Q$2:$Q$41,0)+COUNTIF($Q$2:Q38,Q38)-1,"")</f>
        <v/>
      </c>
    </row>
    <row r="39">
      <c r="A39" s="5" t="inlineStr">
        <is>
          <t>C38</t>
        </is>
      </c>
      <c r="B39" s="6" t="inlineStr">
        <is>
          <t>B6</t>
        </is>
      </c>
      <c r="C39" s="7" t="inlineStr">
        <is>
          <t>6.11</t>
        </is>
      </c>
      <c r="D39" s="8" t="inlineStr">
        <is>
          <t>Система мониторинга показателей</t>
        </is>
      </c>
      <c r="E39" s="8" t="inlineStr">
        <is>
          <t>Ключевые показатели (KPI) не определены.</t>
        </is>
      </c>
      <c r="F39" s="8" t="inlineStr">
        <is>
          <t>KPI разработаны для отдельных подразделений; известны отдельным сотрудникам.</t>
        </is>
      </c>
      <c r="G39" s="8" t="inlineStr">
        <is>
          <t>KPI разработаны для основных технологических подразделений; известны ключевым сотрудникам.</t>
        </is>
      </c>
      <c r="H39" s="8" t="inlineStr">
        <is>
          <t>KPI разработаны для всех технологических подразделений; мониторинг ежемесячный.</t>
        </is>
      </c>
      <c r="I39" s="8" t="inlineStr">
        <is>
          <t>KPI разработаны для всех подразделений; мониторинг еженедельный; данные используются в решениях.</t>
        </is>
      </c>
      <c r="J39" s="8" t="inlineStr">
        <is>
          <t>Мониторинг в реальном времени; показатели имеют владельца и паспорт; решения по отклонениям фиксируются.</t>
        </is>
      </c>
      <c r="K39" s="8" t="inlineStr">
        <is>
          <t>Доля подразделений с KPI, %; доля KPI с владельцем, %</t>
        </is>
      </c>
      <c r="L39" s="8" t="inlineStr">
        <is>
          <t>Перечень KPI, данные мониторинга, протоколы, паспорта KPI</t>
        </is>
      </c>
      <c r="M39" s="6" t="n"/>
      <c r="N39" s="8" t="n"/>
      <c r="O39" s="6">
        <f>IF(ISNUMBER(M39),3-M39,"")</f>
        <v/>
      </c>
      <c r="P39" s="6">
        <f>IF(AND(ISNUMBER(O39),O39&gt;0),RANK(O39,$O$2:$O$41,0)+COUNTIF($O$2:O39,O39)-1,"")</f>
        <v/>
      </c>
      <c r="Q39" s="6">
        <f>IF(AND(ISNUMBER(M39),M39&gt;=4),M39,"")</f>
        <v/>
      </c>
      <c r="R39" s="6">
        <f>IF(ISNUMBER(Q39),RANK(Q39,$Q$2:$Q$41,0)+COUNTIF($Q$2:Q39,Q39)-1,"")</f>
        <v/>
      </c>
    </row>
    <row r="40">
      <c r="A40" s="5" t="inlineStr">
        <is>
          <t>C39</t>
        </is>
      </c>
      <c r="B40" s="6" t="inlineStr">
        <is>
          <t>B6</t>
        </is>
      </c>
      <c r="C40" s="7" t="inlineStr">
        <is>
          <t>6.12</t>
        </is>
      </c>
      <c r="D40" s="8" t="inlineStr">
        <is>
          <t>Комната производственного анализа</t>
        </is>
      </c>
      <c r="E40" s="8" t="inlineStr">
        <is>
          <t>Комната производственного анализа отсутствует; показатели не обсуждаются.</t>
        </is>
      </c>
      <c r="F40" s="8" t="inlineStr">
        <is>
          <t>Показатели визуализированы на стендах в производственном помещении; отдельного помещения нет.</t>
        </is>
      </c>
      <c r="G40" s="8" t="inlineStr">
        <is>
          <t>Комната организована вне производства; визуализированы показатели отдельных участков; встречи проводятся по запросу.</t>
        </is>
      </c>
      <c r="H40" s="8" t="inlineStr">
        <is>
          <t>Комната организована в производстве; визуализированы показатели основных переделов; встречи ежемесячные.</t>
        </is>
      </c>
      <c r="I40" s="8" t="inlineStr">
        <is>
          <t>Визуализированы показатели всех переделов; встречи еженедельные; протоколы и решения ведутся.</t>
        </is>
      </c>
      <c r="J40" s="8" t="inlineStr">
        <is>
          <t>Показатели визуализированы в динамике; встречи ежедневные; решения закрываются в срок; ритм встреч соблюдается.</t>
        </is>
      </c>
      <c r="K40" s="8" t="inlineStr">
        <is>
          <t>Соблюдение ритма встреч, %; доля решений, закрытых в срок, %</t>
        </is>
      </c>
      <c r="L40" s="8" t="inlineStr">
        <is>
          <t>Помещение и стенды, график встреч, протоколы, реестр решений</t>
        </is>
      </c>
      <c r="M40" s="6" t="n"/>
      <c r="N40" s="8" t="n"/>
      <c r="O40" s="6">
        <f>IF(ISNUMBER(M40),3-M40,"")</f>
        <v/>
      </c>
      <c r="P40" s="6">
        <f>IF(AND(ISNUMBER(O40),O40&gt;0),RANK(O40,$O$2:$O$41,0)+COUNTIF($O$2:O40,O40)-1,"")</f>
        <v/>
      </c>
      <c r="Q40" s="6">
        <f>IF(AND(ISNUMBER(M40),M40&gt;=4),M40,"")</f>
        <v/>
      </c>
      <c r="R40" s="6">
        <f>IF(ISNUMBER(Q40),RANK(Q40,$Q$2:$Q$41,0)+COUNTIF($Q$2:Q40,Q40)-1,"")</f>
        <v/>
      </c>
    </row>
    <row r="41">
      <c r="A41" s="5" t="inlineStr">
        <is>
          <t>C40</t>
        </is>
      </c>
      <c r="B41" s="6" t="inlineStr">
        <is>
          <t>B6</t>
        </is>
      </c>
      <c r="C41" s="7" t="inlineStr">
        <is>
          <t>6.17</t>
        </is>
      </c>
      <c r="D41" s="8" t="inlineStr">
        <is>
          <t>Фиксация проблем операторами</t>
        </is>
      </c>
      <c r="E41" s="8" t="inlineStr">
        <is>
          <t>У операторов нет инструмента фиксации проблем.</t>
        </is>
      </c>
      <c r="F41" s="8" t="inlineStr">
        <is>
          <t>Определены отдельные инструменты (тетрадь проблем); обратная связь отсутствует.</t>
        </is>
      </c>
      <c r="G41" s="8" t="inlineStr">
        <is>
          <t>Разработан стандарт фиксации (доска проблем); основные сотрудники обучены; фиксация выполняется по указанию.</t>
        </is>
      </c>
      <c r="H41" s="8" t="inlineStr">
        <is>
          <t>Все ключевые сотрудники обучены; фиксация выполняется ежедневно; мониторинг проводится еженедельно.</t>
        </is>
      </c>
      <c r="I41" s="8" t="inlineStr">
        <is>
          <t>Все сотрудники обучены; фиксация ежедневная; обратная связь по каждой проблеме даётся в срок.</t>
        </is>
      </c>
      <c r="J41" s="8" t="inlineStr">
        <is>
          <t>Проблемы решаются в установленный срок; действует база решений; доля проблем с обратной связью — 100 %.</t>
        </is>
      </c>
      <c r="K41" s="8" t="inlineStr">
        <is>
          <t>Число зафиксированных проблем; доля с обратной связью, %</t>
        </is>
      </c>
      <c r="L41" s="8" t="inlineStr">
        <is>
          <t>Доска или андон, стандарт, журнал проблем, статистика</t>
        </is>
      </c>
      <c r="M41" s="6" t="n"/>
      <c r="N41" s="8" t="n"/>
      <c r="O41" s="6">
        <f>IF(ISNUMBER(M41),3-M41,"")</f>
        <v/>
      </c>
      <c r="P41" s="6">
        <f>IF(AND(ISNUMBER(O41),O41&gt;0),RANK(O41,$O$2:$O$41,0)+COUNTIF($O$2:O41,O41)-1,"")</f>
        <v/>
      </c>
      <c r="Q41" s="6">
        <f>IF(AND(ISNUMBER(M41),M41&gt;=4),M41,"")</f>
        <v/>
      </c>
      <c r="R41" s="6">
        <f>IF(ISNUMBER(Q41),RANK(Q41,$Q$2:$Q$41,0)+COUNTIF($Q$2:Q41,Q41)-1,"")</f>
        <v/>
      </c>
    </row>
  </sheetData>
  <autoFilter ref="A1:R41"/>
  <conditionalFormatting sqref="M2:M41">
    <cfRule type="expression" priority="1" dxfId="0">
      <formula>AND(ISNUMBER(M2),M2&lt;=2)</formula>
    </cfRule>
    <cfRule type="expression" priority="2" dxfId="1">
      <formula>AND(ISNUMBER(M2),M2&gt;=4)</formula>
    </cfRule>
  </conditionalFormatting>
  <dataValidations count="1">
    <dataValidation sqref="M2:M41" showDropDown="0" showInputMessage="1" showErrorMessage="1" allowBlank="1" errorTitle="Недопустимая оценка" error="Выберите значение из списка: 0–5, «?» или «Н/П»." promptTitle="Оценка" prompt="0–5 по якорям; «?» — нет данных; «Н/П» — не применимо." type="list">
      <formula1>'Справочники'!$A$2:$A$9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60" customWidth="1" min="3" max="3"/>
    <col width="8" customWidth="1" min="4" max="4"/>
    <col width="12" customWidth="1" min="5" max="5"/>
    <col width="13" customWidth="1" min="6" max="6"/>
    <col width="12" customWidth="1" min="7" max="7"/>
  </cols>
  <sheetData>
    <row r="1">
      <c r="A1" s="9" t="inlineStr">
        <is>
          <t>Сводка экспресс-аудита производственной системы</t>
        </is>
      </c>
    </row>
    <row r="2" ht="32" customHeight="1">
      <c r="A2" s="10" t="inlineStr">
        <is>
          <t>Источник: экспресс-чек-лист, версия 3.0 от 21.10.2026. Формулы пересчитываются при открытии файла.</t>
        </is>
      </c>
    </row>
    <row r="4">
      <c r="A4" s="11" t="inlineStr">
        <is>
          <t>Блок</t>
        </is>
      </c>
      <c r="B4" s="11" t="inlineStr">
        <is>
          <t>Название блока</t>
        </is>
      </c>
      <c r="C4" s="11" t="inlineStr">
        <is>
          <t>Критериев</t>
        </is>
      </c>
      <c r="D4" s="11" t="inlineStr">
        <is>
          <t>Н/П</t>
        </is>
      </c>
      <c r="E4" s="11" t="inlineStr">
        <is>
          <t>Оценено</t>
        </is>
      </c>
      <c r="F4" s="11" t="inlineStr">
        <is>
          <t>Балл блока</t>
        </is>
      </c>
      <c r="G4" s="11" t="inlineStr">
        <is>
          <t>Покрытие</t>
        </is>
      </c>
    </row>
    <row r="5">
      <c r="A5" s="12" t="inlineStr">
        <is>
          <t>B1</t>
        </is>
      </c>
      <c r="B5" s="10" t="inlineStr">
        <is>
          <t>Производство и качество</t>
        </is>
      </c>
      <c r="C5">
        <f>COUNTIF('Чек-лист'!$B$2:$B$41,$A5)</f>
        <v/>
      </c>
      <c r="D5">
        <f>COUNTIFS('Чек-лист'!$B$2:$B$41,$A5,'Чек-лист'!$M$2:$M$41,"Н/П")</f>
        <v/>
      </c>
      <c r="E5">
        <f>COUNTIFS('Чек-лист'!$B$2:$B$41,$A5,'Чек-лист'!$M$2:$M$41,"&gt;=0",'Чек-лист'!$M$2:$M$41,"&lt;=5")</f>
        <v/>
      </c>
      <c r="F5" s="13">
        <f>IFERROR(AVERAGEIFS('Чек-лист'!$M$2:$M$41,'Чек-лист'!$B$2:$B$41,$A5,'Чек-лист'!$M$2:$M$41,"&gt;=0",'Чек-лист'!$M$2:$M$41,"&lt;=5"),"")</f>
        <v/>
      </c>
      <c r="G5" s="14">
        <f>IFERROR(E5/(C5-D5),"")</f>
        <v/>
      </c>
    </row>
    <row r="6">
      <c r="A6" s="12" t="inlineStr">
        <is>
          <t>B2</t>
        </is>
      </c>
      <c r="B6" s="10" t="inlineStr">
        <is>
          <t>Заводская логистика и транспорт</t>
        </is>
      </c>
      <c r="C6">
        <f>COUNTIF('Чек-лист'!$B$2:$B$41,$A6)</f>
        <v/>
      </c>
      <c r="D6">
        <f>COUNTIFS('Чек-лист'!$B$2:$B$41,$A6,'Чек-лист'!$M$2:$M$41,"Н/П")</f>
        <v/>
      </c>
      <c r="E6">
        <f>COUNTIFS('Чек-лист'!$B$2:$B$41,$A6,'Чек-лист'!$M$2:$M$41,"&gt;=0",'Чек-лист'!$M$2:$M$41,"&lt;=5")</f>
        <v/>
      </c>
      <c r="F6" s="13">
        <f>IFERROR(AVERAGEIFS('Чек-лист'!$M$2:$M$41,'Чек-лист'!$B$2:$B$41,$A6,'Чек-лист'!$M$2:$M$41,"&gt;=0",'Чек-лист'!$M$2:$M$41,"&lt;=5"),"")</f>
        <v/>
      </c>
      <c r="G6" s="14">
        <f>IFERROR(E6/(C6-D6),"")</f>
        <v/>
      </c>
    </row>
    <row r="7">
      <c r="A7" s="12" t="inlineStr">
        <is>
          <t>B3</t>
        </is>
      </c>
      <c r="B7" s="10" t="inlineStr">
        <is>
          <t>Техническое обслуживание и ремонты технологического оборудования</t>
        </is>
      </c>
      <c r="C7">
        <f>COUNTIF('Чек-лист'!$B$2:$B$41,$A7)</f>
        <v/>
      </c>
      <c r="D7">
        <f>COUNTIFS('Чек-лист'!$B$2:$B$41,$A7,'Чек-лист'!$M$2:$M$41,"Н/П")</f>
        <v/>
      </c>
      <c r="E7">
        <f>COUNTIFS('Чек-лист'!$B$2:$B$41,$A7,'Чек-лист'!$M$2:$M$41,"&gt;=0",'Чек-лист'!$M$2:$M$41,"&lt;=5")</f>
        <v/>
      </c>
      <c r="F7" s="13">
        <f>IFERROR(AVERAGEIFS('Чек-лист'!$M$2:$M$41,'Чек-лист'!$B$2:$B$41,$A7,'Чек-лист'!$M$2:$M$41,"&gt;=0",'Чек-лист'!$M$2:$M$41,"&lt;=5"),"")</f>
        <v/>
      </c>
      <c r="G7" s="14">
        <f>IFERROR(E7/(C7-D7),"")</f>
        <v/>
      </c>
    </row>
    <row r="8">
      <c r="A8" s="12" t="inlineStr">
        <is>
          <t>B4</t>
        </is>
      </c>
      <c r="B8" s="10" t="inlineStr">
        <is>
          <t>Управление инфраструктурой и энергохозяйством</t>
        </is>
      </c>
      <c r="C8">
        <f>COUNTIF('Чек-лист'!$B$2:$B$41,$A8)</f>
        <v/>
      </c>
      <c r="D8">
        <f>COUNTIFS('Чек-лист'!$B$2:$B$41,$A8,'Чек-лист'!$M$2:$M$41,"Н/П")</f>
        <v/>
      </c>
      <c r="E8">
        <f>COUNTIFS('Чек-лист'!$B$2:$B$41,$A8,'Чек-лист'!$M$2:$M$41,"&gt;=0",'Чек-лист'!$M$2:$M$41,"&lt;=5")</f>
        <v/>
      </c>
      <c r="F8" s="13">
        <f>IFERROR(AVERAGEIFS('Чек-лист'!$M$2:$M$41,'Чек-лист'!$B$2:$B$41,$A8,'Чек-лист'!$M$2:$M$41,"&gt;=0",'Чек-лист'!$M$2:$M$41,"&lt;=5"),"")</f>
        <v/>
      </c>
      <c r="G8" s="14">
        <f>IFERROR(E8/(C8-D8),"")</f>
        <v/>
      </c>
    </row>
    <row r="9">
      <c r="A9" s="12" t="inlineStr">
        <is>
          <t>B5</t>
        </is>
      </c>
      <c r="B9" s="10" t="inlineStr">
        <is>
          <t>Управление персоналом</t>
        </is>
      </c>
      <c r="C9">
        <f>COUNTIF('Чек-лист'!$B$2:$B$41,$A9)</f>
        <v/>
      </c>
      <c r="D9">
        <f>COUNTIFS('Чек-лист'!$B$2:$B$41,$A9,'Чек-лист'!$M$2:$M$41,"Н/П")</f>
        <v/>
      </c>
      <c r="E9">
        <f>COUNTIFS('Чек-лист'!$B$2:$B$41,$A9,'Чек-лист'!$M$2:$M$41,"&gt;=0",'Чек-лист'!$M$2:$M$41,"&lt;=5")</f>
        <v/>
      </c>
      <c r="F9" s="13">
        <f>IFERROR(AVERAGEIFS('Чек-лист'!$M$2:$M$41,'Чек-лист'!$B$2:$B$41,$A9,'Чек-лист'!$M$2:$M$41,"&gt;=0",'Чек-лист'!$M$2:$M$41,"&lt;=5"),"")</f>
        <v/>
      </c>
      <c r="G9" s="14">
        <f>IFERROR(E9/(C9-D9),"")</f>
        <v/>
      </c>
    </row>
    <row r="10">
      <c r="A10" s="12" t="inlineStr">
        <is>
          <t>B6</t>
        </is>
      </c>
      <c r="B10" s="10" t="inlineStr">
        <is>
          <t>Развитие производственной системы и корпоративное управление</t>
        </is>
      </c>
      <c r="C10">
        <f>COUNTIF('Чек-лист'!$B$2:$B$41,$A10)</f>
        <v/>
      </c>
      <c r="D10">
        <f>COUNTIFS('Чек-лист'!$B$2:$B$41,$A10,'Чек-лист'!$M$2:$M$41,"Н/П")</f>
        <v/>
      </c>
      <c r="E10">
        <f>COUNTIFS('Чек-лист'!$B$2:$B$41,$A10,'Чек-лист'!$M$2:$M$41,"&gt;=0",'Чек-лист'!$M$2:$M$41,"&lt;=5")</f>
        <v/>
      </c>
      <c r="F10" s="13">
        <f>IFERROR(AVERAGEIFS('Чек-лист'!$M$2:$M$41,'Чек-лист'!$B$2:$B$41,$A10,'Чек-лист'!$M$2:$M$41,"&gt;=0",'Чек-лист'!$M$2:$M$41,"&lt;=5"),"")</f>
        <v/>
      </c>
      <c r="G10" s="14">
        <f>IFERROR(E10/(C10-D10),"")</f>
        <v/>
      </c>
    </row>
    <row r="11">
      <c r="A11" s="12" t="inlineStr">
        <is>
          <t>Итого</t>
        </is>
      </c>
      <c r="B11" s="12" t="n"/>
      <c r="C11" s="12">
        <f>SUM(C5:C10)</f>
        <v/>
      </c>
      <c r="D11" s="12">
        <f>SUM(D5:D10)</f>
        <v/>
      </c>
      <c r="E11" s="12">
        <f>SUM(E5:E10)</f>
        <v/>
      </c>
      <c r="F11" s="15">
        <f>IFERROR(AVERAGEIFS('Чек-лист'!$M$2:$M$41,'Чек-лист'!$M$2:$M$41,"&gt;=0",'Чек-лист'!$M$2:$M$41,"&lt;=5"),"")</f>
        <v/>
      </c>
      <c r="G11" s="16">
        <f>IFERROR(E11/(C11-D11),"")</f>
        <v/>
      </c>
    </row>
    <row r="13">
      <c r="A13" s="17" t="inlineStr">
        <is>
          <t>Итоговые показатели</t>
        </is>
      </c>
    </row>
    <row r="14">
      <c r="A14" t="inlineStr">
        <is>
          <t>Всего критериев</t>
        </is>
      </c>
      <c r="B14">
        <f>COUNTA('Чек-лист'!$A$2:$A$41)</f>
        <v/>
      </c>
    </row>
    <row r="15">
      <c r="A15" t="inlineStr">
        <is>
          <t>Применимо</t>
        </is>
      </c>
      <c r="B15">
        <f>C11-D11</f>
        <v/>
      </c>
    </row>
    <row r="16">
      <c r="A16" t="inlineStr">
        <is>
          <t>Оценено</t>
        </is>
      </c>
      <c r="B16">
        <f>E11</f>
        <v/>
      </c>
    </row>
    <row r="17">
      <c r="A17" t="inlineStr">
        <is>
          <t>Итоговый балл (среднее по оценённым)</t>
        </is>
      </c>
      <c r="B17" s="13">
        <f>F11</f>
        <v/>
      </c>
    </row>
    <row r="18">
      <c r="A18" t="inlineStr">
        <is>
          <t>Покрытие (оценено / применимо)</t>
        </is>
      </c>
      <c r="B18" s="14">
        <f>G11</f>
        <v/>
      </c>
    </row>
    <row r="19">
      <c r="A19" t="inlineStr">
        <is>
          <t>Число «?»</t>
        </is>
      </c>
      <c r="B19">
        <f>SUMPRODUCT(--('Чек-лист'!$M$2:$M$41="?"))</f>
        <v/>
      </c>
    </row>
    <row r="20">
      <c r="A20" t="inlineStr">
        <is>
          <t>Число «Н/П»</t>
        </is>
      </c>
      <c r="B20">
        <f>D11</f>
        <v/>
      </c>
    </row>
    <row r="22">
      <c r="A22" s="17" t="inlineStr">
        <is>
          <t>Топ-5 разрывов (отставание от уровня 3)</t>
        </is>
      </c>
    </row>
    <row r="23">
      <c r="A23" s="18" t="inlineStr">
        <is>
          <t>№</t>
        </is>
      </c>
      <c r="B23" s="18" t="inlineStr">
        <is>
          <t>ID</t>
        </is>
      </c>
      <c r="C23" s="18" t="inlineStr">
        <is>
          <t>Критерий</t>
        </is>
      </c>
      <c r="D23" s="18" t="inlineStr">
        <is>
          <t>Блок</t>
        </is>
      </c>
    </row>
    <row r="24">
      <c r="A24" t="n">
        <v>1</v>
      </c>
      <c r="B24">
        <f>IFERROR(INDEX('Чек-лист'!$A$2:$A$41,MATCH($A24,'Чек-лист'!$P$2:$P$41,0)),"")</f>
        <v/>
      </c>
      <c r="C24" s="10">
        <f>IFERROR(INDEX('Чек-лист'!$D$2:$D$41,MATCH($A24,'Чек-лист'!$P$2:$P$41,0)),"")</f>
        <v/>
      </c>
      <c r="D24">
        <f>IFERROR(INDEX('Чек-лист'!$B$2:$B$41,MATCH($A24,'Чек-лист'!$P$2:$P$41,0)),"")</f>
        <v/>
      </c>
    </row>
    <row r="25">
      <c r="A25" t="n">
        <v>2</v>
      </c>
      <c r="B25">
        <f>IFERROR(INDEX('Чек-лист'!$A$2:$A$41,MATCH($A25,'Чек-лист'!$P$2:$P$41,0)),"")</f>
        <v/>
      </c>
      <c r="C25" s="10">
        <f>IFERROR(INDEX('Чек-лист'!$D$2:$D$41,MATCH($A25,'Чек-лист'!$P$2:$P$41,0)),"")</f>
        <v/>
      </c>
      <c r="D25">
        <f>IFERROR(INDEX('Чек-лист'!$B$2:$B$41,MATCH($A25,'Чек-лист'!$P$2:$P$41,0)),"")</f>
        <v/>
      </c>
    </row>
    <row r="26">
      <c r="A26" t="n">
        <v>3</v>
      </c>
      <c r="B26">
        <f>IFERROR(INDEX('Чек-лист'!$A$2:$A$41,MATCH($A26,'Чек-лист'!$P$2:$P$41,0)),"")</f>
        <v/>
      </c>
      <c r="C26" s="10">
        <f>IFERROR(INDEX('Чек-лист'!$D$2:$D$41,MATCH($A26,'Чек-лист'!$P$2:$P$41,0)),"")</f>
        <v/>
      </c>
      <c r="D26">
        <f>IFERROR(INDEX('Чек-лист'!$B$2:$B$41,MATCH($A26,'Чек-лист'!$P$2:$P$41,0)),"")</f>
        <v/>
      </c>
    </row>
    <row r="27">
      <c r="A27" t="n">
        <v>4</v>
      </c>
      <c r="B27">
        <f>IFERROR(INDEX('Чек-лист'!$A$2:$A$41,MATCH($A27,'Чек-лист'!$P$2:$P$41,0)),"")</f>
        <v/>
      </c>
      <c r="C27" s="10">
        <f>IFERROR(INDEX('Чек-лист'!$D$2:$D$41,MATCH($A27,'Чек-лист'!$P$2:$P$41,0)),"")</f>
        <v/>
      </c>
      <c r="D27">
        <f>IFERROR(INDEX('Чек-лист'!$B$2:$B$41,MATCH($A27,'Чек-лист'!$P$2:$P$41,0)),"")</f>
        <v/>
      </c>
    </row>
    <row r="28">
      <c r="A28" t="n">
        <v>5</v>
      </c>
      <c r="B28">
        <f>IFERROR(INDEX('Чек-лист'!$A$2:$A$41,MATCH($A28,'Чек-лист'!$P$2:$P$41,0)),"")</f>
        <v/>
      </c>
      <c r="C28" s="10">
        <f>IFERROR(INDEX('Чек-лист'!$D$2:$D$41,MATCH($A28,'Чек-лист'!$P$2:$P$41,0)),"")</f>
        <v/>
      </c>
      <c r="D28">
        <f>IFERROR(INDEX('Чек-лист'!$B$2:$B$41,MATCH($A28,'Чек-лист'!$P$2:$P$41,0)),"")</f>
        <v/>
      </c>
    </row>
    <row r="30">
      <c r="A30" s="17" t="inlineStr">
        <is>
          <t>Топ-5 сильных сторон (уровни 4–5)</t>
        </is>
      </c>
    </row>
    <row r="31">
      <c r="A31" s="18" t="inlineStr">
        <is>
          <t>№</t>
        </is>
      </c>
      <c r="B31" s="18" t="inlineStr">
        <is>
          <t>ID</t>
        </is>
      </c>
      <c r="C31" s="18" t="inlineStr">
        <is>
          <t>Критерий</t>
        </is>
      </c>
      <c r="D31" s="18" t="inlineStr">
        <is>
          <t>Блок</t>
        </is>
      </c>
    </row>
    <row r="32">
      <c r="A32" t="n">
        <v>1</v>
      </c>
      <c r="B32">
        <f>IFERROR(INDEX('Чек-лист'!$A$2:$A$41,MATCH($A32,'Чек-лист'!$R$2:$R$41,0)),"")</f>
        <v/>
      </c>
      <c r="C32" s="10">
        <f>IFERROR(INDEX('Чек-лист'!$D$2:$D$41,MATCH($A32,'Чек-лист'!$R$2:$R$41,0)),"")</f>
        <v/>
      </c>
      <c r="D32">
        <f>IFERROR(INDEX('Чек-лист'!$B$2:$B$41,MATCH($A32,'Чек-лист'!$R$2:$R$41,0)),"")</f>
        <v/>
      </c>
    </row>
    <row r="33">
      <c r="A33" t="n">
        <v>2</v>
      </c>
      <c r="B33">
        <f>IFERROR(INDEX('Чек-лист'!$A$2:$A$41,MATCH($A33,'Чек-лист'!$R$2:$R$41,0)),"")</f>
        <v/>
      </c>
      <c r="C33" s="10">
        <f>IFERROR(INDEX('Чек-лист'!$D$2:$D$41,MATCH($A33,'Чек-лист'!$R$2:$R$41,0)),"")</f>
        <v/>
      </c>
      <c r="D33">
        <f>IFERROR(INDEX('Чек-лист'!$B$2:$B$41,MATCH($A33,'Чек-лист'!$R$2:$R$41,0)),"")</f>
        <v/>
      </c>
    </row>
    <row r="34">
      <c r="A34" t="n">
        <v>3</v>
      </c>
      <c r="B34">
        <f>IFERROR(INDEX('Чек-лист'!$A$2:$A$41,MATCH($A34,'Чек-лист'!$R$2:$R$41,0)),"")</f>
        <v/>
      </c>
      <c r="C34" s="10">
        <f>IFERROR(INDEX('Чек-лист'!$D$2:$D$41,MATCH($A34,'Чек-лист'!$R$2:$R$41,0)),"")</f>
        <v/>
      </c>
      <c r="D34">
        <f>IFERROR(INDEX('Чек-лист'!$B$2:$B$41,MATCH($A34,'Чек-лист'!$R$2:$R$41,0)),"")</f>
        <v/>
      </c>
    </row>
    <row r="35">
      <c r="A35" t="n">
        <v>4</v>
      </c>
      <c r="B35">
        <f>IFERROR(INDEX('Чек-лист'!$A$2:$A$41,MATCH($A35,'Чек-лист'!$R$2:$R$41,0)),"")</f>
        <v/>
      </c>
      <c r="C35" s="10">
        <f>IFERROR(INDEX('Чек-лист'!$D$2:$D$41,MATCH($A35,'Чек-лист'!$R$2:$R$41,0)),"")</f>
        <v/>
      </c>
      <c r="D35">
        <f>IFERROR(INDEX('Чек-лист'!$B$2:$B$41,MATCH($A35,'Чек-лист'!$R$2:$R$41,0)),"")</f>
        <v/>
      </c>
    </row>
    <row r="36">
      <c r="A36" t="n">
        <v>5</v>
      </c>
      <c r="B36">
        <f>IFERROR(INDEX('Чек-лист'!$A$2:$A$41,MATCH($A36,'Чек-лист'!$R$2:$R$41,0)),"")</f>
        <v/>
      </c>
      <c r="C36" s="10">
        <f>IFERROR(INDEX('Чек-лист'!$D$2:$D$41,MATCH($A36,'Чек-лист'!$R$2:$R$41,0)),"")</f>
        <v/>
      </c>
      <c r="D36">
        <f>IFERROR(INDEX('Чек-лист'!$B$2:$B$41,MATCH($A36,'Чек-лист'!$R$2:$R$41,0)),"")</f>
        <v/>
      </c>
    </row>
    <row r="37">
      <c r="A37" s="19" t="inlineStr">
        <is>
          <t>Пустые строки топ-5 означают, что оценок соответствующего вида пока нет.</t>
        </is>
      </c>
    </row>
  </sheetData>
  <mergeCells count="1">
    <mergeCell ref="A2:H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s="12" t="inlineStr">
        <is>
          <t>Оценка</t>
        </is>
      </c>
    </row>
    <row r="2">
      <c r="A2" t="n">
        <v>0</v>
      </c>
    </row>
    <row r="3">
      <c r="A3" t="n">
        <v>1</v>
      </c>
    </row>
    <row r="4">
      <c r="A4" t="n">
        <v>2</v>
      </c>
    </row>
    <row r="5">
      <c r="A5" t="n">
        <v>3</v>
      </c>
    </row>
    <row r="6">
      <c r="A6" t="n">
        <v>4</v>
      </c>
    </row>
    <row r="7">
      <c r="A7" t="n">
        <v>5</v>
      </c>
    </row>
    <row r="8">
      <c r="A8" t="inlineStr">
        <is>
          <t>?</t>
        </is>
      </c>
    </row>
    <row r="9">
      <c r="A9" t="inlineStr">
        <is>
          <t>Н/П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AntiManager</dc:creator>
  <dc:title xmlns:dc="http://purl.org/dc/elements/1.1/">Экспресс-чек-лист аудита производственной системы</dc:title>
  <dc:description xmlns:dc="http://purl.org/dc/elements/1.1/">40 критериев, шкала 0–5, автоматическая сводка</dc:description>
  <dcterms:created xmlns:dcterms="http://purl.org/dc/terms/" xmlns:xsi="http://www.w3.org/2001/XMLSchema-instance" xsi:type="dcterms:W3CDTF">2026-10-21T00:00:00Z</dcterms:created>
  <dcterms:modified xmlns:dcterms="http://purl.org/dc/terms/" xmlns:xsi="http://www.w3.org/2001/XMLSchema-instance" xsi:type="dcterms:W3CDTF">2026-10-21T11:52:29Z</dcterms:modified>
</cp:coreProperties>
</file>